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Open Data Race\Submission\Week#3\Team DataSets Updated\"/>
    </mc:Choice>
  </mc:AlternateContent>
  <bookViews>
    <workbookView xWindow="-110" yWindow="-110" windowWidth="19420" windowHeight="10420"/>
  </bookViews>
  <sheets>
    <sheet name="Meta Data" sheetId="5" r:id="rId1"/>
    <sheet name="Data Set" sheetId="6" r:id="rId2"/>
    <sheet name="Data Dictionary" sheetId="7" r:id="rId3"/>
    <sheet name="Scoring Instructions (FCSA) " sheetId="4" state="hidden" r:id="rId4"/>
    <sheet name="Scores Input (FCSA)" sheetId="2" state="hidden" r:id="rId5"/>
  </sheets>
  <definedNames>
    <definedName name="_xlnm._FilterDatabase" localSheetId="1" hidden="1">'Data Set'!$B$1:$B$168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6" l="1"/>
  <c r="H36" i="6" l="1"/>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2" i="6"/>
  <c r="B6" i="2" l="1"/>
  <c r="B7" i="2"/>
  <c r="B8" i="2"/>
  <c r="B9" i="2"/>
  <c r="B10" i="2"/>
  <c r="B11" i="2"/>
  <c r="B12" i="2"/>
  <c r="B13" i="2"/>
  <c r="B14" i="2"/>
  <c r="B15" i="2"/>
  <c r="B16" i="2"/>
  <c r="B17" i="2"/>
  <c r="B18" i="2"/>
  <c r="B19" i="2"/>
  <c r="B5" i="2"/>
  <c r="C48" i="2"/>
  <c r="C47" i="2"/>
  <c r="C46" i="2"/>
  <c r="H11" i="2" l="1"/>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l="1"/>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l="1"/>
  <c r="K5" i="2"/>
  <c r="K10" i="2"/>
  <c r="A29" i="2"/>
  <c r="C21" i="2"/>
  <c r="K9" i="2" l="1"/>
  <c r="K8" i="2"/>
  <c r="K7" i="2"/>
  <c r="C49" i="2"/>
  <c r="E5" i="2"/>
  <c r="C5" i="2"/>
  <c r="A5" i="2"/>
  <c r="C22" i="2" l="1"/>
  <c r="C23" i="2" l="1"/>
  <c r="C54" i="2" s="1" a="1"/>
  <c r="C54" i="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<sst xmlns="http://schemas.openxmlformats.org/spreadsheetml/2006/main" count="169" uniqueCount="105">
  <si>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</si>
  <si>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</si>
  <si>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</si>
  <si>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</si>
  <si>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</si>
  <si>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</si>
  <si>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</si>
  <si>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</si>
  <si>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</si>
  <si>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</si>
  <si>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</si>
  <si>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</si>
  <si>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</si>
  <si>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</si>
  <si>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</si>
  <si>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</si>
  <si>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</si>
  <si>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</si>
  <si>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</si>
  <si>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</si>
  <si>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</si>
  <si>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</si>
  <si>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</si>
  <si>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</si>
  <si>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</si>
  <si>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</si>
  <si>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</si>
  <si>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</si>
  <si>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</si>
  <si>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</si>
  <si>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</si>
  <si>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</si>
  <si>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</si>
  <si>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</si>
  <si>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</si>
  <si>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</si>
  <si>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</si>
  <si>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</si>
  <si>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</si>
  <si>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</si>
  <si>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</si>
  <si>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</si>
  <si>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</si>
  <si>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</si>
  <si>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</si>
  <si>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</si>
  <si>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</si>
  <si>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</si>
  <si>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 xml:space="preserve">Metadata </t>
  </si>
  <si>
    <t>Dataset Name_EN</t>
  </si>
  <si>
    <t>Dataset Name_AR</t>
  </si>
  <si>
    <t>Description_EN</t>
  </si>
  <si>
    <t>Description_AR</t>
  </si>
  <si>
    <t>Source (URL of original source)</t>
  </si>
  <si>
    <t>Data Owner_EN</t>
  </si>
  <si>
    <t>Data Owner_AR</t>
  </si>
  <si>
    <t>Owner_Tel</t>
  </si>
  <si>
    <t>Last Update Date</t>
  </si>
  <si>
    <t>Language</t>
  </si>
  <si>
    <t>Key terms / Tags</t>
  </si>
  <si>
    <t>Year</t>
  </si>
  <si>
    <t>EN/AR</t>
  </si>
  <si>
    <t>year</t>
  </si>
  <si>
    <t>Notes</t>
  </si>
  <si>
    <t xml:space="preserve">Data Dictionary </t>
  </si>
  <si>
    <t xml:space="preserve">This field represents in which year the waste was recycled 
يمثل هذا الحقل السنة التي تم معالجة النفايات بها </t>
  </si>
  <si>
    <t>Abu Dhabi</t>
  </si>
  <si>
    <t>Dubai</t>
  </si>
  <si>
    <t>Sharjah</t>
  </si>
  <si>
    <t>Ras Al Khaimah</t>
  </si>
  <si>
    <t>Ajman</t>
  </si>
  <si>
    <t>Fujairah</t>
  </si>
  <si>
    <t>Umm Al Quwain</t>
  </si>
  <si>
    <t>recycled construction waste in Buildings Projects (Ton)</t>
  </si>
  <si>
    <t>recycled construction waste in Roads Projects (Ton)</t>
  </si>
  <si>
    <t>Total recycled construction waste (Ton)</t>
  </si>
  <si>
    <t>recycled waste/Emirates/buildings projects/ roads projects/total waste/ waste
  النفايات المعالجة / الإمارات / مشاريع المباني / مشاريع الطرق /اجمالي النفايات / نفايات</t>
  </si>
  <si>
    <t>Calculation Methodology</t>
  </si>
  <si>
    <t>Emirate_EN</t>
  </si>
  <si>
    <t>Emirate_AR</t>
  </si>
  <si>
    <t>أبوظبي</t>
  </si>
  <si>
    <t>دبي</t>
  </si>
  <si>
    <t>الشارقة</t>
  </si>
  <si>
    <t>عجمان</t>
  </si>
  <si>
    <t>أم القيوين</t>
  </si>
  <si>
    <t>رأس الخيمة</t>
  </si>
  <si>
    <t>الفجيرة</t>
  </si>
  <si>
    <t>This field represents the amount of recycled construction waste in Federal buildings projects
يمثل هذا الحقل كمية نفايات البناء المعاد تدويرها في مشاريع المباني الاتحادية</t>
  </si>
  <si>
    <t>This field represents the amount of recycled construction waste in Federal Roads projects
يمثل هذا الحقل كمية نفايات البناء المعاد تدويرها في مشاريع الطرق الاتحادية</t>
  </si>
  <si>
    <t>This field represents the total amount of recycled construction waste in Federal Buildings and Roads projects
يمثل هذا الحقل  مجموع كمية نفايات البناء المعاد تدويرها في مشاريع المباني و الطرق الاتحادية</t>
  </si>
  <si>
    <t>This field represents in which Emirate the waste was recycled in English
يمثل هذا الحقل الإمارة التي تم تم معالجة النفايات بها باللغة الإنجليزية</t>
  </si>
  <si>
    <t>This field represents in which Emirate the waste was recycled in Arabic
يمثل هذا الحقل الإمارة التي تم تم معالجة النفايات بها باللغة العربية</t>
  </si>
  <si>
    <t>Recycled Construction Waste in Federal Roads and Buildings</t>
  </si>
  <si>
    <t xml:space="preserve">نسبة نفايات الانشاء المعالجة في مشاريع الطرق وا لمباني الاتحادية </t>
  </si>
  <si>
    <t>نسبة النفايات الانشائية المعالجة والمعاد تدويرها من اجمالي النفايات التي تم انتاجها في مواقع الانشاء (طرق ومباني اتحادية) حيث تقوم الوزارة بفرز جميع النفايات الانشائية اثناء المشروع وتقوم بإعادة تدوير واستخدام بعض المواد وذلك للتقليل من الأثر البيئي السلبي لهذه النفايات على البيئة والصحة العامة ويتم التخلص من باقي النفايات بشكل سليم مثل تسليمه لشركات اعادة تدوير النفايات.</t>
  </si>
  <si>
    <t>The percentage of treated and recycled construction waste from the total waste produced at construction sites (federal roads and buildings) as MoID swgregates all construction waste during the project and recycled or reused some of them to reduce the negative impact on environment and remaining materials arse deliverd to concerned companies.</t>
  </si>
  <si>
    <t xml:space="preserve">Ministry of Infrastructure Development - Sustainability &amp; Technical
Studies Department </t>
  </si>
  <si>
    <t>وزارة تطوير البنية التحتية ( ديوان الوزارة بدبي )  / إدارة الاستدامة و الدراسات الفنية</t>
  </si>
  <si>
    <t xml:space="preserve">There are no data for waste in Abu Dhabi and Dubai roads projects as Ministry of Infrastructure Development doesn't have federal roads projects there
لا توجد اي بيانات للنفايات في مشاريع الطرق في ابوظبي ودبي حيث لا يوجد  لوزارة تطوير البنية التحتية أي مشاريع طرق اتحادية هناك
</t>
  </si>
  <si>
    <t>Data is taken from every federal Building and Road Project and collected, then represented in a yearly basis
يتم جمع البيانات من كل مشروع مبنى وطريق اتحادي و يتم احتسابها و من ثم تمثيلها بشكل سنوي</t>
  </si>
  <si>
    <t xml:space="preserve">Total precentage of recycled construction waste during the project life cycle for Federal Roads and Buildings  based on  year and Emirate which is calculated by the summation of recycled construction waste in Buildings Projects and recycled construction waste in Roads Projects for every emirate from 2015 to 2019 </t>
  </si>
  <si>
    <t>y latitude</t>
  </si>
  <si>
    <t>x longitude</t>
  </si>
  <si>
    <t>This field represents the y coordinate which is a geographic coordinate of the Emirate centerpoint in decimal degree
  يمثل هذا الحقل الاحداثي الصادي لمركز الإمارة التي يقع فيها المشروع</t>
  </si>
  <si>
    <t xml:space="preserve"> This field represents the x coordinate  which is a geographic coordinate of the Emirate centerpoint in decimal degree
 يمثل هذا الحقل الاحداثي السيني لمركز الإمارة التي يقع فيها المشروع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</si>
</sst>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1"/>
      <color indexed="8"/>
      <name val="Calibri"/>
      <family val="2"/>
    </font>
    <font>
      <sz val="12"/>
      <color indexed="8"/>
      <name val="Calibri"/>
      <family val="2"/>
    </font>
    <font>
      <sz val="16"/>
      <color indexed="8"/>
      <name val="Calibri"/>
      <family val="2"/>
    </font>
    <font>
      <b/>
      <sz val="12"/>
      <color indexed="8"/>
      <name val="Calibri"/>
      <family val="2"/>
    </font>
    <font>
      <b/>
      <sz val="12"/>
      <color theme="1"/>
      <name val="Calibri"/>
      <family val="2"/>
    </font>
    <font>
      <sz val="10"/>
      <color indexed="8"/>
      <name val="Arial"/>
      <family val="2"/>
    </font>
    <font>
      <b/>
      <sz val="11"/>
      <color indexed="8"/>
      <name val="Calibri"/>
      <family val="2"/>
    </font>
  </fonts>
  <fills count="8">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s>
  <borders count="23">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1" applyNumberFormat="0" applyFill="0" applyAlignment="0" applyProtection="0"/>
    <xf numFmtId="0" fontId="1" fillId="2" borderId="0" applyNumberFormat="0" applyBorder="0" applyAlignment="0" applyProtection="0"/>
    <xf numFmtId="0" fontId="25" fillId="0" borderId="0"/>
    <xf numFmtId="0" fontId="30" fillId="0" borderId="0"/>
  </cellStyleXfs>
  <cellXfs count="116">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0" fillId="0" borderId="0" xfId="0" applyFill="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applyFill="1"/>
    <xf numFmtId="0" fontId="9" fillId="0" borderId="0" xfId="0" applyFont="1" applyFill="1" applyAlignment="1">
      <alignment horizontal="left"/>
    </xf>
    <xf numFmtId="0" fontId="10" fillId="0" borderId="0" xfId="0" applyFont="1" applyFill="1" applyAlignment="1">
      <alignment horizontal="left"/>
    </xf>
    <xf numFmtId="0" fontId="0" fillId="7" borderId="0" xfId="0" applyFill="1"/>
    <xf numFmtId="0" fontId="11" fillId="0" borderId="0" xfId="0" applyFont="1" applyFill="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0" borderId="2" xfId="2" applyFont="1" applyFill="1" applyBorder="1"/>
    <xf numFmtId="0" fontId="1" fillId="0" borderId="0" xfId="2" applyFont="1" applyFill="1" applyBorder="1"/>
    <xf numFmtId="0" fontId="1" fillId="4" borderId="0" xfId="2" applyFont="1"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0" borderId="4" xfId="2" applyFont="1" applyFill="1" applyBorder="1"/>
    <xf numFmtId="0" fontId="7" fillId="5" borderId="0" xfId="0" applyFont="1" applyFill="1" applyAlignment="1">
      <alignment horizontal="left" vertical="center"/>
    </xf>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applyFill="1"/>
    <xf numFmtId="0" fontId="22" fillId="0" borderId="0" xfId="0" applyFont="1" applyFill="1"/>
    <xf numFmtId="0" fontId="4" fillId="0" borderId="0" xfId="0" applyFont="1" applyFill="1" applyAlignment="1">
      <alignment horizontal="center" vertical="top"/>
    </xf>
    <xf numFmtId="0" fontId="23" fillId="0" borderId="0" xfId="0" applyFont="1" applyFill="1"/>
    <xf numFmtId="0" fontId="1" fillId="3" borderId="2" xfId="2" applyFont="1" applyFill="1" applyBorder="1" applyAlignment="1">
      <alignment horizontal="center"/>
    </xf>
    <xf numFmtId="0" fontId="1" fillId="3" borderId="4" xfId="2" applyFont="1"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6" fillId="0" borderId="0" xfId="3" applyFont="1" applyAlignment="1">
      <alignment wrapText="1"/>
    </xf>
    <xf numFmtId="0" fontId="26" fillId="0" borderId="0" xfId="3" applyFont="1"/>
    <xf numFmtId="0" fontId="28" fillId="0" borderId="15" xfId="3" applyFont="1" applyBorder="1"/>
    <xf numFmtId="0" fontId="28" fillId="0" borderId="0" xfId="3" applyFont="1"/>
    <xf numFmtId="0" fontId="25" fillId="0" borderId="0" xfId="3"/>
    <xf numFmtId="0" fontId="26" fillId="0" borderId="0" xfId="3" applyFont="1" applyAlignment="1">
      <alignment vertical="top"/>
    </xf>
    <xf numFmtId="0" fontId="26" fillId="0" borderId="0" xfId="3" applyFont="1" applyAlignment="1">
      <alignment horizontal="left" vertical="top"/>
    </xf>
    <xf numFmtId="0" fontId="0" fillId="0" borderId="0" xfId="0" applyAlignment="1">
      <alignment horizontal="left" vertical="top"/>
    </xf>
    <xf numFmtId="0" fontId="25" fillId="0" borderId="0" xfId="3" applyBorder="1" applyAlignment="1">
      <alignment horizontal="center" vertical="center"/>
    </xf>
    <xf numFmtId="0" fontId="25" fillId="0" borderId="0" xfId="3" applyBorder="1"/>
    <xf numFmtId="0" fontId="28" fillId="0" borderId="17" xfId="3" applyFont="1" applyBorder="1"/>
    <xf numFmtId="0" fontId="26" fillId="0" borderId="18" xfId="3" applyFont="1" applyBorder="1" applyAlignment="1">
      <alignment horizontal="left" vertical="top"/>
    </xf>
    <xf numFmtId="0" fontId="26" fillId="0" borderId="19" xfId="3" applyFont="1" applyBorder="1" applyAlignment="1">
      <alignment horizontal="left" vertical="top"/>
    </xf>
    <xf numFmtId="0" fontId="26" fillId="0" borderId="19" xfId="3" applyFont="1" applyBorder="1" applyAlignment="1">
      <alignment horizontal="left" vertical="top" wrapText="1"/>
    </xf>
    <xf numFmtId="0" fontId="26" fillId="0" borderId="20" xfId="3" applyFont="1"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29" fillId="0" borderId="15" xfId="3" applyFont="1" applyBorder="1"/>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NumberFormat="1" applyAlignment="1">
      <alignment horizontal="center" vertical="center"/>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wrapText="1"/>
    </xf>
    <xf numFmtId="0" fontId="28" fillId="0" borderId="16" xfId="3" applyFont="1" applyBorder="1"/>
    <xf numFmtId="0" fontId="27" fillId="0" borderId="17" xfId="3" applyFont="1" applyBorder="1" applyAlignment="1">
      <alignment horizontal="center" wrapText="1"/>
    </xf>
    <xf numFmtId="0" fontId="27" fillId="0" borderId="18" xfId="3" applyFont="1" applyBorder="1" applyAlignment="1">
      <alignment horizont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19" fillId="6" borderId="2" xfId="0" applyFont="1" applyFill="1" applyBorder="1" applyAlignment="1">
      <alignment horizontal="center"/>
    </xf>
    <xf numFmtId="0" fontId="2" fillId="0" borderId="1" xfId="1" applyAlignment="1">
      <alignment horizontal="left" vertical="top" wrapText="1"/>
    </xf>
    <xf numFmtId="0" fontId="2" fillId="0" borderId="0" xfId="1" applyBorder="1" applyAlignment="1">
      <alignment horizontal="left" vertical="top" wrapText="1"/>
    </xf>
    <xf numFmtId="0" fontId="9" fillId="0" borderId="0" xfId="0" applyFont="1" applyFill="1" applyAlignment="1">
      <alignment horizontal="left"/>
    </xf>
    <xf numFmtId="0" fontId="8" fillId="0" borderId="0" xfId="0" applyFont="1" applyFill="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xf numFmtId="0" fontId="31" fillId="0" borderId="15" xfId="3" applyFont="1" applyBorder="1" applyAlignment="1">
      <alignment horizontal="left" vertical="center"/>
    </xf>
    <xf numFmtId="0" fontId="31" fillId="0" borderId="16" xfId="3" applyFont="1" applyBorder="1" applyAlignment="1">
      <alignment horizontal="left" vertical="center"/>
    </xf>
  </cellXfs>
  <cellStyles count="5">
    <cellStyle name="20% - Accent1" xfId="2" builtinId="30"/>
    <cellStyle name="Heading 1" xfId="1" builtinId="16"/>
    <cellStyle name="Normal" xfId="0" builtinId="0"/>
    <cellStyle name="Normal 2" xfId="3"/>
    <cellStyle name="Norm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zoomScale="60" zoomScaleNormal="60" workbookViewId="0">
      <selection activeCell="G12" sqref="G12"/>
    </sheetView>
  </sheetViews>
  <sheetFormatPr defaultColWidth="8.08203125" defaultRowHeight="15.5"/>
  <cols>
    <col min="1" max="1" width="26.58203125" style="61" bestFit="1" customWidth="1"/>
    <col min="2" max="2" width="55.08203125" style="58" customWidth="1"/>
    <col min="3" max="3" width="83.75" style="63" bestFit="1" customWidth="1"/>
    <col min="4" max="16384" width="8.08203125" style="59"/>
  </cols>
  <sheetData>
    <row r="1" spans="2:3" ht="16" thickBot="1"/>
    <row r="2" spans="2:3" ht="21.5" thickBot="1">
      <c r="B2" s="84" t="s">
        <v>48</v>
      </c>
      <c r="C2" s="85"/>
    </row>
    <row r="3" spans="2:3">
      <c r="B3" s="68" t="s">
        <v>49</v>
      </c>
      <c r="C3" s="69" t="s">
        <v>92</v>
      </c>
    </row>
    <row r="4" spans="2:3">
      <c r="B4" s="60" t="s">
        <v>50</v>
      </c>
      <c r="C4" s="70" t="s">
        <v>93</v>
      </c>
    </row>
    <row r="5" spans="2:3" ht="73" customHeight="1">
      <c r="B5" s="60" t="s">
        <v>51</v>
      </c>
      <c r="C5" s="71" t="s">
        <v>95</v>
      </c>
    </row>
    <row r="6" spans="2:3" ht="62">
      <c r="B6" s="60" t="s">
        <v>52</v>
      </c>
      <c r="C6" s="71" t="s">
        <v>94</v>
      </c>
    </row>
    <row r="7" spans="2:3" ht="60" customHeight="1">
      <c r="B7" s="75" t="s">
        <v>53</v>
      </c>
      <c r="C7" s="71" t="s">
        <v>99</v>
      </c>
    </row>
    <row r="8" spans="2:3" ht="31">
      <c r="B8" s="60" t="s">
        <v>54</v>
      </c>
      <c r="C8" s="71" t="s">
        <v>96</v>
      </c>
    </row>
    <row r="9" spans="2:3">
      <c r="B9" s="60" t="s">
        <v>55</v>
      </c>
      <c r="C9" s="70" t="s">
        <v>97</v>
      </c>
    </row>
    <row r="10" spans="2:3">
      <c r="B10" s="75" t="s">
        <v>56</v>
      </c>
      <c r="C10" s="70">
        <v>42610001</v>
      </c>
    </row>
    <row r="11" spans="2:3">
      <c r="B11" s="75" t="s">
        <v>57</v>
      </c>
      <c r="C11" s="70">
        <v>2019</v>
      </c>
    </row>
    <row r="12" spans="2:3" ht="62">
      <c r="B12" s="60" t="s">
        <v>77</v>
      </c>
      <c r="C12" s="71" t="s">
        <v>100</v>
      </c>
    </row>
    <row r="13" spans="2:3">
      <c r="B13" s="60" t="s">
        <v>58</v>
      </c>
      <c r="C13" s="70" t="s">
        <v>61</v>
      </c>
    </row>
    <row r="14" spans="2:3" ht="31">
      <c r="B14" s="60" t="s">
        <v>59</v>
      </c>
      <c r="C14" s="71" t="s">
        <v>76</v>
      </c>
    </row>
    <row r="15" spans="2:3" ht="78" thickBot="1">
      <c r="B15" s="83" t="s">
        <v>63</v>
      </c>
      <c r="C15" s="72" t="s">
        <v>98</v>
      </c>
    </row>
    <row r="16" spans="2:3">
      <c r="C16" s="64"/>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workbookViewId="0">
      <selection activeCell="F3" sqref="F3"/>
    </sheetView>
  </sheetViews>
  <sheetFormatPr defaultRowHeight="14.5" customHeight="1"/>
  <cols>
    <col min="1" max="1" width="7.08203125" style="76" customWidth="1"/>
    <col min="2" max="2" width="14.08203125" style="76" bestFit="1" customWidth="1"/>
    <col min="3" max="3" width="14.08203125" style="76" customWidth="1"/>
    <col min="4" max="4" width="9.75" style="76" bestFit="1" customWidth="1"/>
    <col min="5" max="5" width="9.9140625" style="76" bestFit="1" customWidth="1"/>
    <col min="6" max="6" width="45.9140625" style="76" bestFit="1" customWidth="1"/>
    <col min="7" max="7" width="43.33203125" style="76" bestFit="1" customWidth="1"/>
    <col min="8" max="8" width="33.5" style="76" bestFit="1" customWidth="1"/>
    <col min="9" max="9" width="9.83203125" style="76" bestFit="1" customWidth="1"/>
  </cols>
  <sheetData>
    <row r="1" spans="1:8" ht="15.5">
      <c r="A1" s="76" t="s">
        <v>62</v>
      </c>
      <c r="B1" s="76" t="s">
        <v>78</v>
      </c>
      <c r="C1" s="76" t="s">
        <v>79</v>
      </c>
      <c r="D1" t="s">
        <v>101</v>
      </c>
      <c r="E1" t="s">
        <v>102</v>
      </c>
      <c r="F1" s="76" t="s">
        <v>73</v>
      </c>
      <c r="G1" s="76" t="s">
        <v>74</v>
      </c>
      <c r="H1" s="76" t="s">
        <v>75</v>
      </c>
    </row>
    <row r="2" spans="1:8" ht="15.5" customHeight="1">
      <c r="A2" s="76">
        <v>2019</v>
      </c>
      <c r="B2" s="76" t="s">
        <v>66</v>
      </c>
      <c r="C2" s="76" t="s">
        <v>80</v>
      </c>
      <c r="D2" s="76">
        <v>23.424541999999999</v>
      </c>
      <c r="E2" s="76">
        <v>53.804267000000003</v>
      </c>
      <c r="F2" s="78">
        <v>832.67600000000004</v>
      </c>
      <c r="G2" s="78">
        <v>0</v>
      </c>
      <c r="H2" s="78">
        <f>F2+G2</f>
        <v>832.67600000000004</v>
      </c>
    </row>
    <row r="3" spans="1:8" ht="15.5">
      <c r="A3" s="76">
        <v>2019</v>
      </c>
      <c r="B3" s="76" t="s">
        <v>67</v>
      </c>
      <c r="C3" s="76" t="s">
        <v>81</v>
      </c>
      <c r="D3" s="76">
        <v>24.942855999999999</v>
      </c>
      <c r="E3" s="76">
        <v>55.370292999999997</v>
      </c>
      <c r="F3" s="78">
        <v>666.14080000000001</v>
      </c>
      <c r="G3" s="78">
        <v>0</v>
      </c>
      <c r="H3" s="78">
        <f>F3+G3</f>
        <v>666.14080000000001</v>
      </c>
    </row>
    <row r="4" spans="1:8" ht="15.5">
      <c r="A4" s="76">
        <v>2019</v>
      </c>
      <c r="B4" s="76" t="s">
        <v>68</v>
      </c>
      <c r="C4" s="76" t="s">
        <v>82</v>
      </c>
      <c r="D4" s="76">
        <v>25.176641</v>
      </c>
      <c r="E4" s="76">
        <v>55.751413999999997</v>
      </c>
      <c r="F4" s="78">
        <v>1831.8872000000001</v>
      </c>
      <c r="G4" s="78">
        <v>1025.31</v>
      </c>
      <c r="H4" s="78">
        <f>F4+G4</f>
        <v>2857.1972000000001</v>
      </c>
    </row>
    <row r="5" spans="1:8" ht="15.5">
      <c r="A5" s="76">
        <v>2019</v>
      </c>
      <c r="B5" s="76" t="s">
        <v>69</v>
      </c>
      <c r="C5" s="76" t="s">
        <v>85</v>
      </c>
      <c r="D5" s="76">
        <v>25.673954999999999</v>
      </c>
      <c r="E5" s="76">
        <v>56.007466999999998</v>
      </c>
      <c r="F5" s="78">
        <v>1249.0139999999999</v>
      </c>
      <c r="G5" s="78">
        <v>738.22319999999991</v>
      </c>
      <c r="H5" s="78">
        <f>F5+G5</f>
        <v>1987.2371999999998</v>
      </c>
    </row>
    <row r="6" spans="1:8" ht="15.5">
      <c r="A6" s="76">
        <v>2019</v>
      </c>
      <c r="B6" s="76" t="s">
        <v>70</v>
      </c>
      <c r="C6" s="76" t="s">
        <v>83</v>
      </c>
      <c r="D6" s="76">
        <v>25.402217</v>
      </c>
      <c r="E6" s="76">
        <v>55.525883</v>
      </c>
      <c r="F6" s="78">
        <v>1332.2816</v>
      </c>
      <c r="G6" s="78">
        <v>820.24800000000005</v>
      </c>
      <c r="H6" s="78">
        <f t="shared" ref="H6:H36" si="0">F6+G6</f>
        <v>2152.5295999999998</v>
      </c>
    </row>
    <row r="7" spans="1:8" ht="15.5">
      <c r="A7" s="76">
        <v>2019</v>
      </c>
      <c r="B7" s="76" t="s">
        <v>71</v>
      </c>
      <c r="C7" s="76" t="s">
        <v>86</v>
      </c>
      <c r="D7" s="76">
        <v>25.480163000000001</v>
      </c>
      <c r="E7" s="76">
        <v>56.272115999999997</v>
      </c>
      <c r="F7" s="78">
        <v>1498.8168000000001</v>
      </c>
      <c r="G7" s="78">
        <v>902.27279999999996</v>
      </c>
      <c r="H7" s="78">
        <f t="shared" si="0"/>
        <v>2401.0896000000002</v>
      </c>
    </row>
    <row r="8" spans="1:8" ht="15.5">
      <c r="A8" s="76">
        <v>2019</v>
      </c>
      <c r="B8" s="76" t="s">
        <v>72</v>
      </c>
      <c r="C8" s="76" t="s">
        <v>84</v>
      </c>
      <c r="D8" s="76">
        <v>25.486566</v>
      </c>
      <c r="E8" s="76">
        <v>55.743879</v>
      </c>
      <c r="F8" s="78">
        <v>915.94360000000006</v>
      </c>
      <c r="G8" s="78">
        <v>615.18599999999992</v>
      </c>
      <c r="H8" s="78">
        <f t="shared" si="0"/>
        <v>1531.1296</v>
      </c>
    </row>
    <row r="9" spans="1:8" ht="15.5">
      <c r="A9" s="76">
        <v>2018</v>
      </c>
      <c r="B9" s="76" t="s">
        <v>66</v>
      </c>
      <c r="C9" s="76" t="s">
        <v>80</v>
      </c>
      <c r="D9" s="76">
        <v>23.424541999999999</v>
      </c>
      <c r="E9" s="76">
        <v>53.804267000000003</v>
      </c>
      <c r="F9" s="78">
        <v>695.19200000000001</v>
      </c>
      <c r="G9" s="78">
        <v>0</v>
      </c>
      <c r="H9" s="78">
        <f t="shared" si="0"/>
        <v>695.19200000000001</v>
      </c>
    </row>
    <row r="10" spans="1:8" ht="15.5">
      <c r="A10" s="76">
        <v>2018</v>
      </c>
      <c r="B10" s="76" t="s">
        <v>67</v>
      </c>
      <c r="C10" s="76" t="s">
        <v>81</v>
      </c>
      <c r="D10" s="76">
        <v>24.942855999999999</v>
      </c>
      <c r="E10" s="76">
        <v>55.370292999999997</v>
      </c>
      <c r="F10" s="78">
        <v>556.15359999999998</v>
      </c>
      <c r="G10" s="78">
        <v>0</v>
      </c>
      <c r="H10" s="78">
        <f t="shared" si="0"/>
        <v>556.15359999999998</v>
      </c>
    </row>
    <row r="11" spans="1:8" ht="15.5">
      <c r="A11" s="76">
        <v>2018</v>
      </c>
      <c r="B11" s="76" t="s">
        <v>68</v>
      </c>
      <c r="C11" s="76" t="s">
        <v>82</v>
      </c>
      <c r="D11" s="76">
        <v>25.176641</v>
      </c>
      <c r="E11" s="76">
        <v>55.751413999999997</v>
      </c>
      <c r="F11" s="78">
        <v>1529.4223999999999</v>
      </c>
      <c r="G11" s="78">
        <v>856.0200000000001</v>
      </c>
      <c r="H11" s="78">
        <f t="shared" si="0"/>
        <v>2385.4423999999999</v>
      </c>
    </row>
    <row r="12" spans="1:8" ht="15.5" customHeight="1">
      <c r="A12" s="76">
        <v>2018</v>
      </c>
      <c r="B12" s="76" t="s">
        <v>69</v>
      </c>
      <c r="C12" s="76" t="s">
        <v>85</v>
      </c>
      <c r="D12" s="76">
        <v>25.673954999999999</v>
      </c>
      <c r="E12" s="76">
        <v>56.007466999999998</v>
      </c>
      <c r="F12" s="78">
        <v>1042.788</v>
      </c>
      <c r="G12" s="78">
        <v>616.33440000000007</v>
      </c>
      <c r="H12" s="78">
        <f t="shared" si="0"/>
        <v>1659.1224000000002</v>
      </c>
    </row>
    <row r="13" spans="1:8" ht="15.5">
      <c r="A13" s="76">
        <v>2018</v>
      </c>
      <c r="B13" s="76" t="s">
        <v>70</v>
      </c>
      <c r="C13" s="76" t="s">
        <v>83</v>
      </c>
      <c r="D13" s="76">
        <v>25.402217</v>
      </c>
      <c r="E13" s="76">
        <v>55.525883</v>
      </c>
      <c r="F13" s="78">
        <v>1112.3072</v>
      </c>
      <c r="G13" s="78">
        <v>684.81600000000014</v>
      </c>
      <c r="H13" s="78">
        <f t="shared" si="0"/>
        <v>1797.1232</v>
      </c>
    </row>
    <row r="14" spans="1:8" ht="15.5">
      <c r="A14" s="76">
        <v>2018</v>
      </c>
      <c r="B14" s="76" t="s">
        <v>71</v>
      </c>
      <c r="C14" s="76" t="s">
        <v>86</v>
      </c>
      <c r="D14" s="76">
        <v>25.480163000000001</v>
      </c>
      <c r="E14" s="76">
        <v>56.272115999999997</v>
      </c>
      <c r="F14" s="78">
        <v>1251.3455999999999</v>
      </c>
      <c r="G14" s="78">
        <v>753.2976000000001</v>
      </c>
      <c r="H14" s="78">
        <f t="shared" si="0"/>
        <v>2004.6432</v>
      </c>
    </row>
    <row r="15" spans="1:8" ht="15.5">
      <c r="A15" s="76">
        <v>2018</v>
      </c>
      <c r="B15" s="76" t="s">
        <v>72</v>
      </c>
      <c r="C15" s="76" t="s">
        <v>84</v>
      </c>
      <c r="D15" s="76">
        <v>25.486566</v>
      </c>
      <c r="E15" s="76">
        <v>55.743879</v>
      </c>
      <c r="F15" s="78">
        <v>764.71119999999996</v>
      </c>
      <c r="G15" s="78">
        <v>513.61200000000008</v>
      </c>
      <c r="H15" s="78">
        <f t="shared" si="0"/>
        <v>1278.3232</v>
      </c>
    </row>
    <row r="16" spans="1:8" ht="15.5">
      <c r="A16" s="76">
        <v>2017</v>
      </c>
      <c r="B16" s="76" t="s">
        <v>66</v>
      </c>
      <c r="C16" s="76" t="s">
        <v>80</v>
      </c>
      <c r="D16" s="76">
        <v>23.424541999999999</v>
      </c>
      <c r="E16" s="76">
        <v>53.804267000000003</v>
      </c>
      <c r="F16" s="77">
        <v>555.42999999999995</v>
      </c>
      <c r="G16" s="79">
        <v>0</v>
      </c>
      <c r="H16" s="78">
        <f t="shared" si="0"/>
        <v>555.42999999999995</v>
      </c>
    </row>
    <row r="17" spans="1:8" ht="15.5">
      <c r="A17" s="76">
        <v>2017</v>
      </c>
      <c r="B17" s="76" t="s">
        <v>67</v>
      </c>
      <c r="C17" s="76" t="s">
        <v>81</v>
      </c>
      <c r="D17" s="76">
        <v>24.942855999999999</v>
      </c>
      <c r="E17" s="76">
        <v>55.370292999999997</v>
      </c>
      <c r="F17" s="77">
        <v>444.34399999999994</v>
      </c>
      <c r="G17" s="79">
        <v>0</v>
      </c>
      <c r="H17" s="78">
        <f t="shared" si="0"/>
        <v>444.34399999999994</v>
      </c>
    </row>
    <row r="18" spans="1:8" ht="15.5">
      <c r="A18" s="76">
        <v>2017</v>
      </c>
      <c r="B18" s="76" t="s">
        <v>68</v>
      </c>
      <c r="C18" s="76" t="s">
        <v>82</v>
      </c>
      <c r="D18" s="76">
        <v>25.176641</v>
      </c>
      <c r="E18" s="76">
        <v>55.751413999999997</v>
      </c>
      <c r="F18" s="78">
        <v>1221.9459999999999</v>
      </c>
      <c r="G18" s="78">
        <v>683.92500000000007</v>
      </c>
      <c r="H18" s="78">
        <f t="shared" si="0"/>
        <v>1905.8710000000001</v>
      </c>
    </row>
    <row r="19" spans="1:8" ht="15.5">
      <c r="A19" s="76">
        <v>2017</v>
      </c>
      <c r="B19" s="76" t="s">
        <v>69</v>
      </c>
      <c r="C19" s="76" t="s">
        <v>85</v>
      </c>
      <c r="D19" s="76">
        <v>25.673954999999999</v>
      </c>
      <c r="E19" s="76">
        <v>56.007466999999998</v>
      </c>
      <c r="F19" s="78">
        <v>833.14499999999987</v>
      </c>
      <c r="G19" s="78">
        <v>492.42600000000004</v>
      </c>
      <c r="H19" s="78">
        <f t="shared" si="0"/>
        <v>1325.5709999999999</v>
      </c>
    </row>
    <row r="20" spans="1:8" ht="15.5">
      <c r="A20" s="76">
        <v>2017</v>
      </c>
      <c r="B20" s="76" t="s">
        <v>70</v>
      </c>
      <c r="C20" s="76" t="s">
        <v>83</v>
      </c>
      <c r="D20" s="76">
        <v>25.402217</v>
      </c>
      <c r="E20" s="76">
        <v>55.525883</v>
      </c>
      <c r="F20" s="78">
        <v>888.68799999999987</v>
      </c>
      <c r="G20" s="78">
        <v>547.1400000000001</v>
      </c>
      <c r="H20" s="78">
        <f t="shared" si="0"/>
        <v>1435.828</v>
      </c>
    </row>
    <row r="21" spans="1:8" ht="15.5">
      <c r="A21" s="76">
        <v>2017</v>
      </c>
      <c r="B21" s="76" t="s">
        <v>71</v>
      </c>
      <c r="C21" s="76" t="s">
        <v>86</v>
      </c>
      <c r="D21" s="76">
        <v>25.480163000000001</v>
      </c>
      <c r="E21" s="76">
        <v>56.272115999999997</v>
      </c>
      <c r="F21" s="78">
        <v>999.77399999999989</v>
      </c>
      <c r="G21" s="78">
        <v>601.85400000000004</v>
      </c>
      <c r="H21" s="78">
        <f t="shared" si="0"/>
        <v>1601.6279999999999</v>
      </c>
    </row>
    <row r="22" spans="1:8" ht="15.5">
      <c r="A22" s="76">
        <v>2017</v>
      </c>
      <c r="B22" s="76" t="s">
        <v>72</v>
      </c>
      <c r="C22" s="76" t="s">
        <v>84</v>
      </c>
      <c r="D22" s="76">
        <v>25.486566</v>
      </c>
      <c r="E22" s="76">
        <v>55.743879</v>
      </c>
      <c r="F22" s="78">
        <v>610.97299999999996</v>
      </c>
      <c r="G22" s="78">
        <v>410.35500000000002</v>
      </c>
      <c r="H22" s="78">
        <f t="shared" si="0"/>
        <v>1021.328</v>
      </c>
    </row>
    <row r="23" spans="1:8" ht="15.5">
      <c r="A23" s="76">
        <v>2016</v>
      </c>
      <c r="B23" s="76" t="s">
        <v>66</v>
      </c>
      <c r="C23" s="76" t="s">
        <v>80</v>
      </c>
      <c r="D23" s="76">
        <v>23.424541999999999</v>
      </c>
      <c r="E23" s="76">
        <v>53.804267000000003</v>
      </c>
      <c r="F23" s="78">
        <v>359.18700000000001</v>
      </c>
      <c r="G23" s="78">
        <v>0</v>
      </c>
      <c r="H23" s="78">
        <f t="shared" si="0"/>
        <v>359.18700000000001</v>
      </c>
    </row>
    <row r="24" spans="1:8" ht="16" customHeight="1">
      <c r="A24" s="76">
        <v>2016</v>
      </c>
      <c r="B24" s="76" t="s">
        <v>67</v>
      </c>
      <c r="C24" s="76" t="s">
        <v>81</v>
      </c>
      <c r="D24" s="76">
        <v>24.942855999999999</v>
      </c>
      <c r="E24" s="76">
        <v>55.370292999999997</v>
      </c>
      <c r="F24" s="78">
        <v>287.34960000000001</v>
      </c>
      <c r="G24" s="78">
        <v>0</v>
      </c>
      <c r="H24" s="78">
        <f t="shared" si="0"/>
        <v>287.34960000000001</v>
      </c>
    </row>
    <row r="25" spans="1:8" ht="15.5">
      <c r="A25" s="76">
        <v>2016</v>
      </c>
      <c r="B25" s="76" t="s">
        <v>68</v>
      </c>
      <c r="C25" s="76" t="s">
        <v>82</v>
      </c>
      <c r="D25" s="76">
        <v>25.176641</v>
      </c>
      <c r="E25" s="76">
        <v>55.751413999999997</v>
      </c>
      <c r="F25" s="78">
        <v>790.21140000000003</v>
      </c>
      <c r="G25" s="78">
        <v>442.28250000000003</v>
      </c>
      <c r="H25" s="78">
        <f t="shared" si="0"/>
        <v>1232.4938999999999</v>
      </c>
    </row>
    <row r="26" spans="1:8" ht="15.5">
      <c r="A26" s="76">
        <v>2016</v>
      </c>
      <c r="B26" s="76" t="s">
        <v>69</v>
      </c>
      <c r="C26" s="76" t="s">
        <v>85</v>
      </c>
      <c r="D26" s="76">
        <v>25.673954999999999</v>
      </c>
      <c r="E26" s="76">
        <v>56.007466999999998</v>
      </c>
      <c r="F26" s="78">
        <v>538.78049999999996</v>
      </c>
      <c r="G26" s="78">
        <v>318.4434</v>
      </c>
      <c r="H26" s="78">
        <f t="shared" si="0"/>
        <v>857.22389999999996</v>
      </c>
    </row>
    <row r="27" spans="1:8" ht="15.5">
      <c r="A27" s="76">
        <v>2016</v>
      </c>
      <c r="B27" s="76" t="s">
        <v>70</v>
      </c>
      <c r="C27" s="76" t="s">
        <v>83</v>
      </c>
      <c r="D27" s="76">
        <v>25.402217</v>
      </c>
      <c r="E27" s="76">
        <v>55.525883</v>
      </c>
      <c r="F27" s="78">
        <v>574.69920000000002</v>
      </c>
      <c r="G27" s="78">
        <v>353.82600000000002</v>
      </c>
      <c r="H27" s="78">
        <f t="shared" si="0"/>
        <v>928.52520000000004</v>
      </c>
    </row>
    <row r="28" spans="1:8" ht="15.5">
      <c r="A28" s="76">
        <v>2016</v>
      </c>
      <c r="B28" s="76" t="s">
        <v>71</v>
      </c>
      <c r="C28" s="76" t="s">
        <v>86</v>
      </c>
      <c r="D28" s="76">
        <v>25.480163000000001</v>
      </c>
      <c r="E28" s="76">
        <v>56.272115999999997</v>
      </c>
      <c r="F28" s="78">
        <v>646.53659999999991</v>
      </c>
      <c r="G28" s="78">
        <v>389.20860000000005</v>
      </c>
      <c r="H28" s="78">
        <f t="shared" si="0"/>
        <v>1035.7451999999998</v>
      </c>
    </row>
    <row r="29" spans="1:8" ht="15.5">
      <c r="A29" s="76">
        <v>2016</v>
      </c>
      <c r="B29" s="76" t="s">
        <v>72</v>
      </c>
      <c r="C29" s="76" t="s">
        <v>84</v>
      </c>
      <c r="D29" s="76">
        <v>25.486566</v>
      </c>
      <c r="E29" s="76">
        <v>55.743879</v>
      </c>
      <c r="F29" s="78">
        <v>395.10570000000001</v>
      </c>
      <c r="G29" s="78">
        <v>265.36950000000002</v>
      </c>
      <c r="H29" s="78">
        <f t="shared" si="0"/>
        <v>660.47520000000009</v>
      </c>
    </row>
    <row r="30" spans="1:8" ht="15.5">
      <c r="A30" s="76">
        <v>2015</v>
      </c>
      <c r="B30" s="76" t="s">
        <v>66</v>
      </c>
      <c r="C30" s="76" t="s">
        <v>80</v>
      </c>
      <c r="D30" s="76">
        <v>23.424541999999999</v>
      </c>
      <c r="E30" s="76">
        <v>53.804267000000003</v>
      </c>
      <c r="F30" s="78">
        <v>267.26300000000003</v>
      </c>
      <c r="G30" s="78">
        <v>0</v>
      </c>
      <c r="H30" s="78">
        <f t="shared" si="0"/>
        <v>267.26300000000003</v>
      </c>
    </row>
    <row r="31" spans="1:8" ht="15.5">
      <c r="A31" s="76">
        <v>2015</v>
      </c>
      <c r="B31" s="76" t="s">
        <v>67</v>
      </c>
      <c r="C31" s="76" t="s">
        <v>81</v>
      </c>
      <c r="D31" s="76">
        <v>24.942855999999999</v>
      </c>
      <c r="E31" s="76">
        <v>55.370292999999997</v>
      </c>
      <c r="F31" s="78">
        <v>213.81040000000002</v>
      </c>
      <c r="G31" s="78">
        <v>0</v>
      </c>
      <c r="H31" s="78">
        <f t="shared" si="0"/>
        <v>213.81040000000002</v>
      </c>
    </row>
    <row r="32" spans="1:8" ht="15.5">
      <c r="A32" s="76">
        <v>2015</v>
      </c>
      <c r="B32" s="76" t="s">
        <v>68</v>
      </c>
      <c r="C32" s="76" t="s">
        <v>82</v>
      </c>
      <c r="D32" s="76">
        <v>25.176641</v>
      </c>
      <c r="E32" s="76">
        <v>55.751413999999997</v>
      </c>
      <c r="F32" s="78">
        <v>587.97860000000003</v>
      </c>
      <c r="G32" s="78">
        <v>329.09250000000003</v>
      </c>
      <c r="H32" s="78">
        <f t="shared" si="0"/>
        <v>917.07110000000011</v>
      </c>
    </row>
    <row r="33" spans="1:8" ht="15.5">
      <c r="A33" s="76">
        <v>2015</v>
      </c>
      <c r="B33" s="76" t="s">
        <v>69</v>
      </c>
      <c r="C33" s="76" t="s">
        <v>85</v>
      </c>
      <c r="D33" s="76">
        <v>25.673954999999999</v>
      </c>
      <c r="E33" s="76">
        <v>56.007466999999998</v>
      </c>
      <c r="F33" s="78">
        <v>400.89449999999999</v>
      </c>
      <c r="G33" s="78">
        <v>236.94660000000002</v>
      </c>
      <c r="H33" s="78">
        <f t="shared" si="0"/>
        <v>637.84109999999998</v>
      </c>
    </row>
    <row r="34" spans="1:8" ht="15.5">
      <c r="A34" s="76">
        <v>2015</v>
      </c>
      <c r="B34" s="76" t="s">
        <v>70</v>
      </c>
      <c r="C34" s="76" t="s">
        <v>83</v>
      </c>
      <c r="D34" s="76">
        <v>25.402217</v>
      </c>
      <c r="E34" s="76">
        <v>55.525883</v>
      </c>
      <c r="F34" s="78">
        <v>427.62080000000003</v>
      </c>
      <c r="G34" s="78">
        <v>263.27400000000006</v>
      </c>
      <c r="H34" s="78">
        <f t="shared" si="0"/>
        <v>690.89480000000003</v>
      </c>
    </row>
    <row r="35" spans="1:8" ht="15.5">
      <c r="A35" s="76">
        <v>2015</v>
      </c>
      <c r="B35" s="76" t="s">
        <v>71</v>
      </c>
      <c r="C35" s="76" t="s">
        <v>86</v>
      </c>
      <c r="D35" s="76">
        <v>25.480163000000001</v>
      </c>
      <c r="E35" s="76">
        <v>56.272115999999997</v>
      </c>
      <c r="F35" s="78">
        <v>481.07339999999999</v>
      </c>
      <c r="G35" s="78">
        <v>289.60140000000001</v>
      </c>
      <c r="H35" s="78">
        <f t="shared" si="0"/>
        <v>770.6748</v>
      </c>
    </row>
    <row r="36" spans="1:8" ht="15.5">
      <c r="A36" s="76">
        <v>2015</v>
      </c>
      <c r="B36" s="76" t="s">
        <v>72</v>
      </c>
      <c r="C36" s="76" t="s">
        <v>84</v>
      </c>
      <c r="D36" s="76">
        <v>25.486566</v>
      </c>
      <c r="E36" s="76">
        <v>55.743879</v>
      </c>
      <c r="F36" s="78">
        <v>293.98930000000001</v>
      </c>
      <c r="G36" s="78">
        <v>197.4555</v>
      </c>
      <c r="H36" s="78">
        <f t="shared" si="0"/>
        <v>491.44479999999999</v>
      </c>
    </row>
    <row r="37" spans="1:8" ht="15.5"/>
    <row r="38" spans="1:8" ht="15.5"/>
    <row r="39" spans="1:8" ht="15.5"/>
    <row r="40" spans="1:8" ht="15.5"/>
    <row r="41" spans="1:8" ht="15.5"/>
    <row r="42" spans="1:8" ht="15.5"/>
    <row r="43" spans="1:8" ht="15.5"/>
    <row r="44" spans="1:8" ht="15.5"/>
    <row r="45" spans="1:8" ht="15.5"/>
    <row r="46" spans="1:8" ht="15.5"/>
    <row r="47" spans="1:8" ht="15.5"/>
    <row r="48" spans="1:8" ht="15.5"/>
    <row r="49" ht="15.5"/>
    <row r="50" ht="15.5"/>
    <row r="51" ht="15.5"/>
    <row r="52" ht="15.5"/>
    <row r="53" ht="15.5"/>
    <row r="54" ht="15.5"/>
    <row r="55" ht="15.5"/>
    <row r="56" ht="15.5"/>
    <row r="57" ht="15.5"/>
    <row r="58" ht="15.5"/>
    <row r="59" ht="15.5"/>
    <row r="60" ht="15.5"/>
    <row r="61" ht="15.5"/>
    <row r="62" ht="15.5"/>
    <row r="63" ht="15.5"/>
    <row r="64" ht="15.5"/>
    <row r="65" ht="15.5"/>
    <row r="66" ht="15.5"/>
    <row r="67" ht="15.5"/>
    <row r="68" ht="15.5"/>
    <row r="69" ht="15.5"/>
    <row r="70" ht="15.5"/>
    <row r="71" ht="15.5"/>
    <row r="72" ht="15.5"/>
    <row r="73" ht="15.5"/>
    <row r="74" ht="15.5"/>
    <row r="75" ht="15.5"/>
    <row r="76" ht="15.5"/>
    <row r="77" ht="15.5"/>
    <row r="78" ht="15.5"/>
    <row r="79" ht="15.5"/>
    <row r="80" ht="15.5"/>
    <row r="81" ht="15.5"/>
    <row r="82" ht="15.5"/>
    <row r="83" ht="15.5"/>
    <row r="84" ht="15.5"/>
    <row r="85" ht="15.5"/>
    <row r="86" ht="15.5"/>
    <row r="87" ht="15.5"/>
    <row r="88" ht="15.5"/>
    <row r="89" ht="15.5"/>
    <row r="90" ht="15.5"/>
    <row r="91" ht="15.5"/>
    <row r="92" ht="15.5"/>
    <row r="93" ht="15.5"/>
    <row r="94" ht="15.5"/>
    <row r="95" ht="15.5"/>
    <row r="96" ht="15.5"/>
    <row r="97" ht="15.5"/>
    <row r="98" ht="15.5"/>
    <row r="99" ht="15.5"/>
    <row r="100" ht="15.5"/>
    <row r="101" ht="15.5"/>
    <row r="102" ht="15.5"/>
    <row r="103" ht="15.5"/>
    <row r="104" ht="15.5"/>
    <row r="105" ht="15.5"/>
    <row r="106" ht="15.5"/>
    <row r="107" ht="15.5"/>
    <row r="108" ht="15.5"/>
    <row r="109" ht="15.5"/>
    <row r="110" ht="15.5"/>
    <row r="111" ht="15.5"/>
    <row r="112" ht="15.5"/>
    <row r="113" ht="15.5"/>
    <row r="114" ht="15.5"/>
    <row r="115" ht="15.5"/>
    <row r="116" ht="15.5"/>
    <row r="117" ht="15.5"/>
    <row r="118" ht="15.5"/>
    <row r="119" ht="15.5"/>
    <row r="120" ht="15.5"/>
    <row r="121" ht="15.5"/>
    <row r="122" ht="15.5"/>
    <row r="123" ht="15.5"/>
    <row r="124" ht="15.5"/>
    <row r="125" ht="15.5"/>
    <row r="126" ht="15.5"/>
    <row r="127" ht="15.5"/>
    <row r="128" ht="15.5"/>
    <row r="129" ht="15.5"/>
    <row r="130" ht="15.5"/>
    <row r="131" ht="15.5"/>
    <row r="132" ht="15.5"/>
    <row r="133" ht="15.5"/>
    <row r="134" ht="15.5"/>
    <row r="135" ht="15.5"/>
    <row r="136" ht="15.5"/>
    <row r="137" ht="15.5"/>
    <row r="138" ht="15.5"/>
    <row r="139" ht="15.5"/>
    <row r="140" ht="15.5"/>
    <row r="141" ht="15.5"/>
    <row r="142" ht="15.5"/>
    <row r="143" ht="15.5"/>
    <row r="144" ht="15.5"/>
    <row r="145" ht="15.5"/>
    <row r="146" ht="15.5"/>
    <row r="147" ht="15.5"/>
    <row r="148" ht="15.5"/>
    <row r="149" ht="15.5"/>
    <row r="150" ht="15.5"/>
    <row r="151" ht="15.5"/>
    <row r="152" ht="15.5"/>
    <row r="153" ht="15.5"/>
    <row r="154" ht="15.5"/>
    <row r="155" ht="15.5"/>
    <row r="156" ht="15.5"/>
    <row r="157" ht="15.5"/>
    <row r="158" ht="15.5"/>
    <row r="159" ht="15.5"/>
    <row r="160" ht="15.5"/>
    <row r="161" ht="15.5"/>
    <row r="162" ht="15.5"/>
    <row r="163" ht="15.5"/>
    <row r="164" ht="15.5"/>
    <row r="165" ht="15.5"/>
    <row r="166" ht="15.5"/>
    <row r="167" ht="15.5"/>
    <row r="168" ht="15.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D5" sqref="D5"/>
    </sheetView>
  </sheetViews>
  <sheetFormatPr defaultColWidth="8.58203125" defaultRowHeight="15.5"/>
  <cols>
    <col min="1" max="1" width="8.58203125" style="62"/>
    <col min="2" max="2" width="43" style="62" bestFit="1" customWidth="1"/>
    <col min="3" max="3" width="91.58203125" style="65" customWidth="1"/>
    <col min="4" max="4" width="9.5" style="62" bestFit="1" customWidth="1"/>
    <col min="5" max="16384" width="8.58203125" style="62"/>
  </cols>
  <sheetData>
    <row r="2" spans="1:6" ht="16" thickBot="1"/>
    <row r="3" spans="1:6" ht="16" thickBot="1">
      <c r="B3" s="86" t="s">
        <v>64</v>
      </c>
      <c r="C3" s="87"/>
    </row>
    <row r="4" spans="1:6" ht="31">
      <c r="B4" s="114" t="s">
        <v>60</v>
      </c>
      <c r="C4" s="80" t="s">
        <v>65</v>
      </c>
    </row>
    <row r="5" spans="1:6" ht="31">
      <c r="B5" s="114" t="s">
        <v>78</v>
      </c>
      <c r="C5" s="80" t="s">
        <v>90</v>
      </c>
    </row>
    <row r="6" spans="1:6" ht="31">
      <c r="B6" s="114" t="s">
        <v>79</v>
      </c>
      <c r="C6" s="80" t="s">
        <v>91</v>
      </c>
    </row>
    <row r="7" spans="1:6" ht="46.5">
      <c r="B7" s="114" t="s">
        <v>101</v>
      </c>
      <c r="C7" s="82" t="s">
        <v>103</v>
      </c>
    </row>
    <row r="8" spans="1:6" ht="46.5">
      <c r="B8" s="114" t="s">
        <v>102</v>
      </c>
      <c r="C8" s="82" t="s">
        <v>104</v>
      </c>
    </row>
    <row r="9" spans="1:6" ht="31">
      <c r="B9" s="114" t="s">
        <v>73</v>
      </c>
      <c r="C9" s="80" t="s">
        <v>87</v>
      </c>
    </row>
    <row r="10" spans="1:6" ht="31">
      <c r="B10" s="114" t="s">
        <v>74</v>
      </c>
      <c r="C10" s="80" t="s">
        <v>88</v>
      </c>
    </row>
    <row r="11" spans="1:6" ht="31.5" thickBot="1">
      <c r="B11" s="115" t="s">
        <v>75</v>
      </c>
      <c r="C11" s="81" t="s">
        <v>89</v>
      </c>
    </row>
    <row r="12" spans="1:6">
      <c r="B12" s="66"/>
      <c r="C12" s="74"/>
    </row>
    <row r="13" spans="1:6">
      <c r="B13" s="66"/>
      <c r="C13" s="73"/>
    </row>
    <row r="14" spans="1:6">
      <c r="B14" s="66"/>
      <c r="C14" s="74"/>
    </row>
    <row r="15" spans="1:6">
      <c r="A15" s="76"/>
      <c r="B15" s="76"/>
      <c r="C15" s="76"/>
      <c r="D15" s="76"/>
      <c r="E15" s="76"/>
      <c r="F15" s="76"/>
    </row>
    <row r="16" spans="1:6">
      <c r="B16" s="66"/>
      <c r="C16" s="74"/>
    </row>
    <row r="17" spans="2:3">
      <c r="B17" s="66"/>
      <c r="C17" s="73"/>
    </row>
    <row r="18" spans="2:3">
      <c r="B18" s="67"/>
      <c r="C18" s="73"/>
    </row>
  </sheetData>
  <mergeCells count="1">
    <mergeCell ref="B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21" sqref="A21"/>
    </sheetView>
  </sheetViews>
  <sheetFormatPr defaultColWidth="11" defaultRowHeight="15.5"/>
  <cols>
    <col min="1" max="1" width="130.5" customWidth="1"/>
  </cols>
  <sheetData>
    <row r="1" spans="1:1" ht="26.5" thickBot="1">
      <c r="A1" s="30" t="s">
        <v>21</v>
      </c>
    </row>
    <row r="2" spans="1:1" ht="16" thickTop="1"/>
    <row r="3" spans="1:1" ht="31">
      <c r="A3" s="29" t="s">
        <v>39</v>
      </c>
    </row>
    <row r="5" spans="1:1" ht="21">
      <c r="A5" s="2" t="s">
        <v>17</v>
      </c>
    </row>
    <row r="6" spans="1:1" ht="93">
      <c r="A6" s="29" t="s">
        <v>40</v>
      </c>
    </row>
    <row r="8" spans="1:1" ht="21">
      <c r="A8" s="31" t="s">
        <v>18</v>
      </c>
    </row>
    <row r="9" spans="1:1" ht="232.5">
      <c r="A9" s="29" t="s">
        <v>41</v>
      </c>
    </row>
    <row r="11" spans="1:1" ht="21">
      <c r="A11" s="31" t="s">
        <v>42</v>
      </c>
    </row>
    <row r="12" spans="1:1" ht="46.5">
      <c r="A12" s="29" t="s">
        <v>43</v>
      </c>
    </row>
    <row r="13" spans="1:1">
      <c r="A13" s="29"/>
    </row>
    <row r="14" spans="1:1" ht="21">
      <c r="A14" s="31" t="s">
        <v>44</v>
      </c>
    </row>
    <row r="15" spans="1:1" ht="31">
      <c r="A15" s="29" t="s">
        <v>45</v>
      </c>
    </row>
    <row r="17" spans="1:1" ht="21">
      <c r="A17" s="31"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election activeCell="E5" sqref="E5"/>
    </sheetView>
  </sheetViews>
  <sheetFormatPr defaultColWidth="11" defaultRowHeight="15.5"/>
  <cols>
    <col min="1" max="1" width="56.5" customWidth="1"/>
    <col min="2" max="2" width="20.58203125" customWidth="1"/>
    <col min="3" max="3" width="19.58203125" customWidth="1"/>
    <col min="4" max="4" width="16.83203125" customWidth="1"/>
    <col min="5" max="6" width="17.83203125" customWidth="1"/>
    <col min="7" max="7" width="18.33203125" customWidth="1"/>
    <col min="8" max="8" width="19" customWidth="1"/>
    <col min="9" max="10" width="21.58203125" customWidth="1"/>
    <col min="11" max="11" width="28.08203125" customWidth="1"/>
  </cols>
  <sheetData>
    <row r="1" spans="1:11" ht="32.25" customHeight="1">
      <c r="A1" s="26" t="s">
        <v>2</v>
      </c>
      <c r="B1" s="26"/>
      <c r="C1" s="26"/>
      <c r="D1" s="26"/>
      <c r="E1" s="26"/>
      <c r="F1" s="26"/>
      <c r="G1" s="26"/>
      <c r="H1" s="26"/>
      <c r="I1" s="26"/>
      <c r="J1" s="26"/>
      <c r="K1" s="27"/>
    </row>
    <row r="2" spans="1:11" ht="100" customHeight="1">
      <c r="A2" s="88" t="s">
        <v>38</v>
      </c>
      <c r="B2" s="89"/>
      <c r="C2" s="89"/>
      <c r="D2" s="89"/>
      <c r="E2" s="89"/>
      <c r="F2" s="89"/>
      <c r="G2" s="89"/>
      <c r="H2" s="89"/>
      <c r="I2" s="89"/>
      <c r="J2" s="89"/>
      <c r="K2" s="89"/>
    </row>
    <row r="3" spans="1:11" s="1" customFormat="1" ht="84.5">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94" t="s">
        <v>22</v>
      </c>
      <c r="B4" s="94"/>
      <c r="C4" s="94"/>
      <c r="D4" s="94"/>
      <c r="E4" s="94"/>
      <c r="F4" s="94"/>
      <c r="G4" s="95"/>
      <c r="H4" s="94"/>
      <c r="I4" s="94"/>
      <c r="J4" s="14"/>
      <c r="K4" s="3"/>
    </row>
    <row r="5" spans="1:11" ht="16" thickTop="1">
      <c r="A5" s="33" t="e">
        <f>#REF!</f>
        <v>#REF!</v>
      </c>
      <c r="B5" s="33" t="e">
        <f>#REF!</f>
        <v>#REF!</v>
      </c>
      <c r="C5" s="33" t="e">
        <f>#REF!</f>
        <v>#REF!</v>
      </c>
      <c r="D5" s="50"/>
      <c r="E5" s="33" t="e">
        <f>#REF!</f>
        <v>#REF!</v>
      </c>
      <c r="F5" s="34" t="e">
        <f>#REF!</f>
        <v>#REF!</v>
      </c>
      <c r="G5" s="45"/>
      <c r="H5" s="33" t="e">
        <f>IF(#REF!&gt;2, 1, 0)</f>
        <v>#REF!</v>
      </c>
      <c r="I5" s="33" t="e">
        <f>IF(#REF!&gt;5, 1, 0)</f>
        <v>#REF!</v>
      </c>
      <c r="J5" s="11" t="e">
        <f>IF(#REF!="Yes", 0.25, 0)</f>
        <v>#REF!</v>
      </c>
      <c r="K5" s="11" t="e">
        <f>SUM(G5:J5)</f>
        <v>#REF!</v>
      </c>
    </row>
    <row r="6" spans="1:11" s="12" customFormat="1">
      <c r="A6" s="33" t="e">
        <f>#REF!</f>
        <v>#REF!</v>
      </c>
      <c r="B6" s="33" t="e">
        <f>#REF!</f>
        <v>#REF!</v>
      </c>
      <c r="C6" s="33" t="e">
        <f>#REF!</f>
        <v>#REF!</v>
      </c>
      <c r="D6" s="50"/>
      <c r="E6" s="33" t="e">
        <f>#REF!</f>
        <v>#REF!</v>
      </c>
      <c r="F6" s="34" t="e">
        <f>#REF!</f>
        <v>#REF!</v>
      </c>
      <c r="G6" s="45"/>
      <c r="H6" s="33" t="e">
        <f>IF(#REF!&gt;2, 1, 0)</f>
        <v>#REF!</v>
      </c>
      <c r="I6" s="33" t="e">
        <f>IF(#REF!&gt;5, 1, 0)</f>
        <v>#REF!</v>
      </c>
      <c r="J6" s="11" t="e">
        <f>IF(#REF!="Yes", 0.25, 0)</f>
        <v>#REF!</v>
      </c>
      <c r="K6" s="12" t="e">
        <f>SUM(G6:J6)</f>
        <v>#REF!</v>
      </c>
    </row>
    <row r="7" spans="1:11">
      <c r="A7" s="33" t="e">
        <f>#REF!</f>
        <v>#REF!</v>
      </c>
      <c r="B7" s="33" t="e">
        <f>#REF!</f>
        <v>#REF!</v>
      </c>
      <c r="C7" s="33" t="e">
        <f>#REF!</f>
        <v>#REF!</v>
      </c>
      <c r="D7" s="50"/>
      <c r="E7" s="33" t="e">
        <f>#REF!</f>
        <v>#REF!</v>
      </c>
      <c r="F7" s="34" t="e">
        <f>#REF!</f>
        <v>#REF!</v>
      </c>
      <c r="G7" s="44"/>
      <c r="H7" s="33" t="e">
        <f>IF(#REF!&gt;2, 1, 0)</f>
        <v>#REF!</v>
      </c>
      <c r="I7" s="33" t="e">
        <f>IF(#REF!&gt;5, 1, 0)</f>
        <v>#REF!</v>
      </c>
      <c r="J7" s="11" t="e">
        <f>IF(#REF!="Yes", 0.25, 0)</f>
        <v>#REF!</v>
      </c>
      <c r="K7" s="11" t="e">
        <f t="shared" ref="K7:K10" si="0">SUM(G7:I7)</f>
        <v>#REF!</v>
      </c>
    </row>
    <row r="8" spans="1:11">
      <c r="A8" s="33" t="e">
        <f>#REF!</f>
        <v>#REF!</v>
      </c>
      <c r="B8" s="33" t="e">
        <f>#REF!</f>
        <v>#REF!</v>
      </c>
      <c r="C8" s="33" t="e">
        <f>#REF!</f>
        <v>#REF!</v>
      </c>
      <c r="D8" s="50"/>
      <c r="E8" s="33" t="e">
        <f>#REF!</f>
        <v>#REF!</v>
      </c>
      <c r="F8" s="34" t="e">
        <f>#REF!</f>
        <v>#REF!</v>
      </c>
      <c r="G8" s="44"/>
      <c r="H8" s="33" t="e">
        <f>IF(#REF!&gt;2, 1, 0)</f>
        <v>#REF!</v>
      </c>
      <c r="I8" s="33" t="e">
        <f>IF(#REF!&gt;5, 1, 0)</f>
        <v>#REF!</v>
      </c>
      <c r="J8" s="11" t="e">
        <f>IF(#REF!="Yes", 0.25, 0)</f>
        <v>#REF!</v>
      </c>
      <c r="K8" s="11" t="e">
        <f t="shared" si="0"/>
        <v>#REF!</v>
      </c>
    </row>
    <row r="9" spans="1:11">
      <c r="A9" s="33" t="e">
        <f>#REF!</f>
        <v>#REF!</v>
      </c>
      <c r="B9" s="33" t="e">
        <f>#REF!</f>
        <v>#REF!</v>
      </c>
      <c r="C9" s="33" t="e">
        <f>#REF!</f>
        <v>#REF!</v>
      </c>
      <c r="D9" s="50"/>
      <c r="E9" s="33" t="e">
        <f>#REF!</f>
        <v>#REF!</v>
      </c>
      <c r="F9" s="34" t="e">
        <f>#REF!</f>
        <v>#REF!</v>
      </c>
      <c r="G9" s="44"/>
      <c r="H9" s="33" t="e">
        <f>IF(#REF!&gt;2, 1, 0)</f>
        <v>#REF!</v>
      </c>
      <c r="I9" s="33" t="e">
        <f>IF(#REF!&gt;5, 1, 0)</f>
        <v>#REF!</v>
      </c>
      <c r="J9" s="11" t="e">
        <f>IF(#REF!="Yes", 0.25, 0)</f>
        <v>#REF!</v>
      </c>
      <c r="K9" s="11" t="e">
        <f t="shared" si="0"/>
        <v>#REF!</v>
      </c>
    </row>
    <row r="10" spans="1:11">
      <c r="A10" s="41" t="e">
        <f>#REF!</f>
        <v>#REF!</v>
      </c>
      <c r="B10" s="33" t="e">
        <f>#REF!</f>
        <v>#REF!</v>
      </c>
      <c r="C10" s="41" t="e">
        <f>#REF!</f>
        <v>#REF!</v>
      </c>
      <c r="D10" s="51"/>
      <c r="E10" s="41" t="e">
        <f>#REF!</f>
        <v>#REF!</v>
      </c>
      <c r="F10" s="34" t="e">
        <f>#REF!</f>
        <v>#REF!</v>
      </c>
      <c r="G10" s="44"/>
      <c r="H10" s="41" t="e">
        <f>IF(#REF!&gt;2, 1, 0)</f>
        <v>#REF!</v>
      </c>
      <c r="I10" s="41" t="e">
        <f>IF(#REF!&gt;5, 1, 0)</f>
        <v>#REF!</v>
      </c>
      <c r="J10" s="36" t="e">
        <f>IF(#REF!="Yes", 0.25, 0)</f>
        <v>#REF!</v>
      </c>
      <c r="K10" s="36" t="e">
        <f t="shared" si="0"/>
        <v>#REF!</v>
      </c>
    </row>
    <row r="11" spans="1:11">
      <c r="A11" s="41" t="e">
        <f>#REF!</f>
        <v>#REF!</v>
      </c>
      <c r="B11" s="33" t="e">
        <f>#REF!</f>
        <v>#REF!</v>
      </c>
      <c r="C11" s="41" t="e">
        <f>#REF!</f>
        <v>#REF!</v>
      </c>
      <c r="D11" s="51"/>
      <c r="E11" s="41" t="e">
        <f>#REF!</f>
        <v>#REF!</v>
      </c>
      <c r="F11" s="34" t="e">
        <f>#REF!</f>
        <v>#REF!</v>
      </c>
      <c r="G11" s="44"/>
      <c r="H11" s="41" t="e">
        <f>IF(#REF!&gt;2, 1, 0)</f>
        <v>#REF!</v>
      </c>
      <c r="I11" s="41" t="e">
        <f>IF(#REF!&gt;5, 1, 0)</f>
        <v>#REF!</v>
      </c>
      <c r="J11" s="36" t="e">
        <f>IF(#REF!="Yes", 0.25, 0)</f>
        <v>#REF!</v>
      </c>
      <c r="K11" s="36" t="e">
        <f t="shared" ref="K11:K19" si="1">SUM(G11:I11)</f>
        <v>#REF!</v>
      </c>
    </row>
    <row r="12" spans="1:11" s="12" customFormat="1">
      <c r="A12" s="41" t="e">
        <f>#REF!</f>
        <v>#REF!</v>
      </c>
      <c r="B12" s="33" t="e">
        <f>#REF!</f>
        <v>#REF!</v>
      </c>
      <c r="C12" s="41" t="e">
        <f>#REF!</f>
        <v>#REF!</v>
      </c>
      <c r="D12" s="51"/>
      <c r="E12" s="41" t="e">
        <f>#REF!</f>
        <v>#REF!</v>
      </c>
      <c r="F12" s="34" t="e">
        <f>#REF!</f>
        <v>#REF!</v>
      </c>
      <c r="G12" s="45"/>
      <c r="H12" s="41" t="e">
        <f>IF(#REF!&gt;2, 1, 0)</f>
        <v>#REF!</v>
      </c>
      <c r="I12" s="41" t="e">
        <f>IF(#REF!&gt;5, 1, 0)</f>
        <v>#REF!</v>
      </c>
      <c r="J12" s="36" t="e">
        <f>IF(#REF!="Yes", 0.25, 0)</f>
        <v>#REF!</v>
      </c>
      <c r="K12" s="36" t="e">
        <f t="shared" si="1"/>
        <v>#REF!</v>
      </c>
    </row>
    <row r="13" spans="1:11" s="12" customFormat="1">
      <c r="A13" s="41" t="e">
        <f>#REF!</f>
        <v>#REF!</v>
      </c>
      <c r="B13" s="33" t="e">
        <f>#REF!</f>
        <v>#REF!</v>
      </c>
      <c r="C13" s="41" t="e">
        <f>#REF!</f>
        <v>#REF!</v>
      </c>
      <c r="D13" s="51"/>
      <c r="E13" s="41" t="e">
        <f>#REF!</f>
        <v>#REF!</v>
      </c>
      <c r="F13" s="34" t="e">
        <f>#REF!</f>
        <v>#REF!</v>
      </c>
      <c r="G13" s="45"/>
      <c r="H13" s="41" t="e">
        <f>IF(#REF!&gt;2, 1, 0)</f>
        <v>#REF!</v>
      </c>
      <c r="I13" s="41" t="e">
        <f>IF(#REF!&gt;5, 1, 0)</f>
        <v>#REF!</v>
      </c>
      <c r="J13" s="36" t="e">
        <f>IF(#REF!="Yes", 0.25, 0)</f>
        <v>#REF!</v>
      </c>
      <c r="K13" s="36" t="e">
        <f t="shared" si="1"/>
        <v>#REF!</v>
      </c>
    </row>
    <row r="14" spans="1:11" s="12" customFormat="1">
      <c r="A14" s="41" t="e">
        <f>#REF!</f>
        <v>#REF!</v>
      </c>
      <c r="B14" s="33" t="e">
        <f>#REF!</f>
        <v>#REF!</v>
      </c>
      <c r="C14" s="41" t="e">
        <f>#REF!</f>
        <v>#REF!</v>
      </c>
      <c r="D14" s="51"/>
      <c r="E14" s="41" t="e">
        <f>#REF!</f>
        <v>#REF!</v>
      </c>
      <c r="F14" s="34" t="e">
        <f>#REF!</f>
        <v>#REF!</v>
      </c>
      <c r="G14" s="45"/>
      <c r="H14" s="41" t="e">
        <f>IF(#REF!&gt;2, 1, 0)</f>
        <v>#REF!</v>
      </c>
      <c r="I14" s="41" t="e">
        <f>IF(#REF!&gt;5, 1, 0)</f>
        <v>#REF!</v>
      </c>
      <c r="J14" s="36" t="e">
        <f>IF(#REF!="Yes", 0.25, 0)</f>
        <v>#REF!</v>
      </c>
      <c r="K14" s="36" t="e">
        <f t="shared" si="1"/>
        <v>#REF!</v>
      </c>
    </row>
    <row r="15" spans="1:11" s="12" customFormat="1">
      <c r="A15" s="41" t="e">
        <f>#REF!</f>
        <v>#REF!</v>
      </c>
      <c r="B15" s="33" t="e">
        <f>#REF!</f>
        <v>#REF!</v>
      </c>
      <c r="C15" s="41" t="e">
        <f>#REF!</f>
        <v>#REF!</v>
      </c>
      <c r="D15" s="51"/>
      <c r="E15" s="41" t="e">
        <f>#REF!</f>
        <v>#REF!</v>
      </c>
      <c r="F15" s="34" t="e">
        <f>#REF!</f>
        <v>#REF!</v>
      </c>
      <c r="G15" s="45"/>
      <c r="H15" s="41" t="e">
        <f>IF(#REF!&gt;2, 1, 0)</f>
        <v>#REF!</v>
      </c>
      <c r="I15" s="41" t="e">
        <f>IF(#REF!&gt;5, 1, 0)</f>
        <v>#REF!</v>
      </c>
      <c r="J15" s="36" t="e">
        <f>IF(#REF!="Yes", 0.25, 0)</f>
        <v>#REF!</v>
      </c>
      <c r="K15" s="36" t="e">
        <f t="shared" si="1"/>
        <v>#REF!</v>
      </c>
    </row>
    <row r="16" spans="1:11" s="12" customFormat="1">
      <c r="A16" s="41" t="e">
        <f>#REF!</f>
        <v>#REF!</v>
      </c>
      <c r="B16" s="33" t="e">
        <f>#REF!</f>
        <v>#REF!</v>
      </c>
      <c r="C16" s="41" t="e">
        <f>#REF!</f>
        <v>#REF!</v>
      </c>
      <c r="D16" s="51"/>
      <c r="E16" s="41" t="e">
        <f>#REF!</f>
        <v>#REF!</v>
      </c>
      <c r="F16" s="34" t="e">
        <f>#REF!</f>
        <v>#REF!</v>
      </c>
      <c r="G16" s="45"/>
      <c r="H16" s="41" t="e">
        <f>IF(#REF!&gt;2, 1, 0)</f>
        <v>#REF!</v>
      </c>
      <c r="I16" s="41" t="e">
        <f>IF(#REF!&gt;5, 1, 0)</f>
        <v>#REF!</v>
      </c>
      <c r="J16" s="36" t="e">
        <f>IF(#REF!="Yes", 0.25, 0)</f>
        <v>#REF!</v>
      </c>
      <c r="K16" s="36" t="e">
        <f t="shared" si="1"/>
        <v>#REF!</v>
      </c>
    </row>
    <row r="17" spans="1:20" s="12" customFormat="1">
      <c r="A17" s="41" t="e">
        <f>#REF!</f>
        <v>#REF!</v>
      </c>
      <c r="B17" s="33" t="e">
        <f>#REF!</f>
        <v>#REF!</v>
      </c>
      <c r="C17" s="41" t="e">
        <f>#REF!</f>
        <v>#REF!</v>
      </c>
      <c r="D17" s="51"/>
      <c r="E17" s="41" t="e">
        <f>#REF!</f>
        <v>#REF!</v>
      </c>
      <c r="F17" s="34" t="e">
        <f>#REF!</f>
        <v>#REF!</v>
      </c>
      <c r="G17" s="45"/>
      <c r="H17" s="41" t="e">
        <f>IF(#REF!&gt;2, 1, 0)</f>
        <v>#REF!</v>
      </c>
      <c r="I17" s="41" t="e">
        <f>IF(#REF!&gt;5, 1, 0)</f>
        <v>#REF!</v>
      </c>
      <c r="J17" s="36" t="e">
        <f>IF(#REF!="Yes", 0.25, 0)</f>
        <v>#REF!</v>
      </c>
      <c r="K17" s="36" t="e">
        <f t="shared" si="1"/>
        <v>#REF!</v>
      </c>
    </row>
    <row r="18" spans="1:20" s="12" customFormat="1">
      <c r="A18" s="41" t="e">
        <f>#REF!</f>
        <v>#REF!</v>
      </c>
      <c r="B18" s="33" t="e">
        <f>#REF!</f>
        <v>#REF!</v>
      </c>
      <c r="C18" s="41" t="e">
        <f>#REF!</f>
        <v>#REF!</v>
      </c>
      <c r="D18" s="51"/>
      <c r="E18" s="41" t="e">
        <f>#REF!</f>
        <v>#REF!</v>
      </c>
      <c r="F18" s="34" t="e">
        <f>#REF!</f>
        <v>#REF!</v>
      </c>
      <c r="G18" s="45"/>
      <c r="H18" s="41" t="e">
        <f>IF(#REF!&gt;2, 1, 0)</f>
        <v>#REF!</v>
      </c>
      <c r="I18" s="41" t="e">
        <f>IF(#REF!&gt;5, 1, 0)</f>
        <v>#REF!</v>
      </c>
      <c r="J18" s="36" t="e">
        <f>IF(#REF!="Yes", 0.25, 0)</f>
        <v>#REF!</v>
      </c>
      <c r="K18" s="36" t="e">
        <f t="shared" si="1"/>
        <v>#REF!</v>
      </c>
    </row>
    <row r="19" spans="1:20" s="12" customFormat="1">
      <c r="A19" s="41" t="e">
        <f>#REF!</f>
        <v>#REF!</v>
      </c>
      <c r="B19" s="33" t="e">
        <f>#REF!</f>
        <v>#REF!</v>
      </c>
      <c r="C19" s="41" t="e">
        <f>#REF!</f>
        <v>#REF!</v>
      </c>
      <c r="D19" s="51"/>
      <c r="E19" s="41" t="e">
        <f>#REF!</f>
        <v>#REF!</v>
      </c>
      <c r="F19" s="34" t="e">
        <f>#REF!</f>
        <v>#REF!</v>
      </c>
      <c r="G19" s="45"/>
      <c r="H19" s="41" t="e">
        <f>IF(#REF!&gt;2, 1, 0)</f>
        <v>#REF!</v>
      </c>
      <c r="I19" s="41" t="e">
        <f>IF(#REF!&gt;5, 1, 0)</f>
        <v>#REF!</v>
      </c>
      <c r="J19" s="36" t="e">
        <f>IF(#REF!="Yes", 0.25, 0)</f>
        <v>#REF!</v>
      </c>
      <c r="K19" s="36" t="e">
        <f t="shared" si="1"/>
        <v>#REF!</v>
      </c>
      <c r="L19" s="40"/>
    </row>
    <row r="20" spans="1:20" ht="19.5">
      <c r="A20" s="20" t="s">
        <v>3</v>
      </c>
      <c r="B20" s="20"/>
      <c r="C20" s="101" t="s">
        <v>6</v>
      </c>
      <c r="D20" s="101"/>
      <c r="E20" s="101"/>
      <c r="F20" s="101"/>
      <c r="G20" s="101"/>
      <c r="H20" s="101"/>
      <c r="I20" s="101"/>
      <c r="J20" s="13"/>
      <c r="K20" s="27"/>
      <c r="M20" s="12"/>
      <c r="N20" s="15"/>
      <c r="O20" s="96"/>
      <c r="P20" s="96"/>
      <c r="Q20" s="12"/>
      <c r="R20" s="12"/>
      <c r="S20" s="12"/>
    </row>
    <row r="21" spans="1:20" ht="19.5">
      <c r="A21" s="4" t="s">
        <v>26</v>
      </c>
      <c r="B21" s="4"/>
      <c r="C21" s="13">
        <f>COUNTIF(D5:D19, "Yes")</f>
        <v>0</v>
      </c>
      <c r="D21" s="10"/>
      <c r="E21" s="10"/>
      <c r="F21" s="10"/>
      <c r="G21" s="10"/>
      <c r="H21" s="10"/>
      <c r="I21" s="10"/>
      <c r="J21" s="10"/>
      <c r="K21" s="35"/>
      <c r="M21" s="12"/>
      <c r="N21" s="15"/>
      <c r="O21" s="97"/>
      <c r="P21" s="97"/>
      <c r="Q21" s="12"/>
      <c r="R21" s="12"/>
      <c r="S21" s="12"/>
    </row>
    <row r="22" spans="1:20" ht="19.5">
      <c r="A22" s="4" t="s">
        <v>4</v>
      </c>
      <c r="B22" s="4"/>
      <c r="C22" s="13" t="e">
        <f>AVERAGEIF(K5:K19,"&lt;&gt;0")</f>
        <v>#REF!</v>
      </c>
      <c r="D22" s="10"/>
      <c r="E22" s="10"/>
      <c r="F22" s="10"/>
      <c r="G22" s="10"/>
      <c r="H22" s="10"/>
      <c r="I22" s="10"/>
      <c r="J22" s="10"/>
      <c r="K22" s="27"/>
      <c r="M22" s="12"/>
      <c r="N22" s="15"/>
      <c r="O22" s="16"/>
      <c r="P22" s="17"/>
      <c r="Q22" s="12"/>
      <c r="R22" s="12"/>
      <c r="S22" s="12"/>
    </row>
    <row r="23" spans="1:20" ht="19.5">
      <c r="A23" s="4" t="s">
        <v>8</v>
      </c>
      <c r="B23" s="4"/>
      <c r="C23" s="13" t="e">
        <f>SUM(C21:C22)</f>
        <v>#REF!</v>
      </c>
      <c r="D23" s="10"/>
      <c r="E23" s="10"/>
      <c r="F23" s="10"/>
      <c r="G23" s="10"/>
      <c r="H23" s="10"/>
      <c r="I23" s="10"/>
      <c r="J23" s="10"/>
      <c r="K23" s="27"/>
      <c r="M23" s="12"/>
      <c r="N23" s="15"/>
      <c r="O23" s="16"/>
      <c r="P23" s="16"/>
      <c r="Q23" s="12"/>
      <c r="R23" s="12"/>
      <c r="S23" s="12"/>
    </row>
    <row r="24" spans="1:20" ht="19.5">
      <c r="M24" s="12"/>
      <c r="N24" s="15"/>
      <c r="O24" s="16"/>
      <c r="P24" s="16"/>
      <c r="Q24" s="12"/>
      <c r="R24" s="12"/>
      <c r="S24" s="12"/>
    </row>
    <row r="25" spans="1:20" ht="37" customHeight="1">
      <c r="A25" s="102" t="s">
        <v>14</v>
      </c>
      <c r="B25" s="102"/>
      <c r="C25" s="102"/>
      <c r="D25" s="102"/>
      <c r="E25" s="102"/>
      <c r="F25" s="102"/>
      <c r="G25" s="102"/>
      <c r="H25" s="102"/>
      <c r="I25" s="102"/>
      <c r="J25" s="6"/>
      <c r="M25" s="12"/>
      <c r="N25" s="12"/>
      <c r="O25" s="12"/>
      <c r="P25" s="12"/>
      <c r="Q25" s="12"/>
      <c r="R25" s="12"/>
      <c r="S25" s="12"/>
    </row>
    <row r="26" spans="1:20" ht="91" customHeight="1">
      <c r="A26" s="90" t="s">
        <v>37</v>
      </c>
      <c r="B26" s="90"/>
      <c r="C26" s="90"/>
      <c r="D26" s="90"/>
      <c r="E26" s="90"/>
      <c r="F26" s="90"/>
      <c r="G26" s="90"/>
      <c r="H26" s="90"/>
      <c r="I26" s="42"/>
      <c r="J26" s="42"/>
      <c r="M26" s="12"/>
      <c r="N26" s="12"/>
      <c r="O26" s="12"/>
      <c r="P26" s="12"/>
      <c r="Q26" s="12"/>
      <c r="R26" s="12"/>
      <c r="S26" s="12"/>
    </row>
    <row r="27" spans="1:20" ht="140.25" customHeight="1">
      <c r="A27" s="5" t="s">
        <v>0</v>
      </c>
      <c r="B27" s="5"/>
      <c r="C27" s="5" t="s">
        <v>36</v>
      </c>
      <c r="D27" s="5" t="s">
        <v>32</v>
      </c>
      <c r="E27" s="5" t="s">
        <v>33</v>
      </c>
      <c r="F27" s="103" t="s">
        <v>31</v>
      </c>
      <c r="G27" s="104"/>
      <c r="H27" s="104"/>
      <c r="I27" s="22"/>
      <c r="J27" s="22"/>
      <c r="K27" s="28"/>
      <c r="N27" s="12"/>
      <c r="O27" s="12"/>
      <c r="P27" s="12"/>
      <c r="Q27" s="12"/>
      <c r="R27" s="12"/>
      <c r="S27" s="12"/>
      <c r="T27" s="12"/>
    </row>
    <row r="28" spans="1:20" ht="21" customHeight="1" thickBot="1">
      <c r="A28" s="94" t="s">
        <v>1</v>
      </c>
      <c r="B28" s="94"/>
      <c r="C28" s="94"/>
      <c r="D28" s="94"/>
      <c r="E28" s="94"/>
      <c r="F28" s="94"/>
      <c r="G28" s="94"/>
      <c r="H28" s="94"/>
      <c r="I28" s="22"/>
      <c r="J28" s="22"/>
      <c r="K28" s="12"/>
      <c r="M28" s="12"/>
      <c r="N28" s="12"/>
      <c r="O28" s="12"/>
      <c r="P28" s="12"/>
      <c r="Q28" s="12"/>
      <c r="R28" s="12"/>
      <c r="S28" s="12"/>
    </row>
    <row r="29" spans="1:20" ht="17.25" customHeight="1" thickTop="1">
      <c r="A29" s="11" t="e">
        <f>#REF!</f>
        <v>#REF!</v>
      </c>
      <c r="B29" s="11"/>
      <c r="C29" s="52"/>
      <c r="D29" s="37"/>
      <c r="E29" s="37"/>
      <c r="F29" s="105"/>
      <c r="G29" s="106"/>
      <c r="H29" s="107"/>
      <c r="I29" s="22"/>
      <c r="J29" s="22"/>
      <c r="K29" s="28"/>
      <c r="N29" s="12"/>
      <c r="O29" s="12"/>
      <c r="P29" s="12"/>
      <c r="Q29" s="12"/>
      <c r="R29" s="12"/>
      <c r="S29" s="12"/>
      <c r="T29" s="12"/>
    </row>
    <row r="30" spans="1:20" ht="16" customHeight="1">
      <c r="A30" s="11" t="e">
        <f>#REF!</f>
        <v>#REF!</v>
      </c>
      <c r="B30" s="53"/>
      <c r="C30" s="43"/>
      <c r="D30" s="55"/>
      <c r="E30" s="38"/>
      <c r="F30" s="108"/>
      <c r="G30" s="109"/>
      <c r="H30" s="110"/>
      <c r="I30" s="22"/>
      <c r="J30" s="22"/>
      <c r="K30" s="28"/>
      <c r="N30" s="12"/>
      <c r="O30" s="12"/>
      <c r="P30" s="12"/>
      <c r="Q30" s="12"/>
      <c r="R30" s="12"/>
      <c r="S30" s="12"/>
      <c r="T30" s="12"/>
    </row>
    <row r="31" spans="1:20" ht="16" customHeight="1">
      <c r="A31" s="11" t="e">
        <f>#REF!</f>
        <v>#REF!</v>
      </c>
      <c r="B31" s="53"/>
      <c r="C31" s="43"/>
      <c r="D31" s="56"/>
      <c r="E31" s="37"/>
      <c r="F31" s="111"/>
      <c r="G31" s="112"/>
      <c r="H31" s="113"/>
      <c r="I31" s="22"/>
      <c r="J31" s="22"/>
      <c r="K31" s="28"/>
      <c r="N31" s="12"/>
      <c r="O31" s="12"/>
      <c r="P31" s="12"/>
      <c r="Q31" s="12"/>
      <c r="R31" s="12"/>
      <c r="S31" s="12"/>
      <c r="T31" s="12"/>
    </row>
    <row r="32" spans="1:20" ht="16" customHeight="1">
      <c r="A32" s="11" t="e">
        <f>#REF!</f>
        <v>#REF!</v>
      </c>
      <c r="B32" s="53"/>
      <c r="C32" s="43"/>
      <c r="D32" s="55"/>
      <c r="E32" s="38"/>
      <c r="F32" s="108"/>
      <c r="G32" s="109"/>
      <c r="H32" s="110"/>
      <c r="I32" s="22"/>
      <c r="J32" s="22"/>
      <c r="K32" s="28"/>
      <c r="N32" s="12"/>
      <c r="O32" s="12"/>
      <c r="P32" s="12"/>
      <c r="Q32" s="12"/>
      <c r="R32" s="12"/>
      <c r="S32" s="12"/>
      <c r="T32" s="12"/>
    </row>
    <row r="33" spans="1:20" ht="16" customHeight="1">
      <c r="A33" s="11" t="e">
        <f>#REF!</f>
        <v>#REF!</v>
      </c>
      <c r="B33" s="53"/>
      <c r="C33" s="43"/>
      <c r="D33" s="56"/>
      <c r="E33" s="37"/>
      <c r="F33" s="111"/>
      <c r="G33" s="112"/>
      <c r="H33" s="113"/>
      <c r="I33" s="22"/>
      <c r="J33" s="22"/>
      <c r="K33" s="28"/>
      <c r="N33" s="12"/>
      <c r="O33" s="12"/>
      <c r="P33" s="12"/>
      <c r="Q33" s="12"/>
      <c r="R33" s="12"/>
      <c r="S33" s="12"/>
      <c r="T33" s="12"/>
    </row>
    <row r="34" spans="1:20" ht="16" customHeight="1">
      <c r="A34" s="36" t="e">
        <f>#REF!</f>
        <v>#REF!</v>
      </c>
      <c r="B34" s="54"/>
      <c r="C34" s="43"/>
      <c r="D34" s="57"/>
      <c r="E34" s="39"/>
      <c r="F34" s="98"/>
      <c r="G34" s="99"/>
      <c r="H34" s="100"/>
      <c r="I34" s="22"/>
      <c r="J34" s="22"/>
      <c r="K34" s="28"/>
    </row>
    <row r="35" spans="1:20" ht="16" customHeight="1">
      <c r="A35" s="9" t="e">
        <f>#REF!</f>
        <v>#REF!</v>
      </c>
      <c r="B35" s="9"/>
      <c r="C35" s="43"/>
      <c r="D35" s="55"/>
      <c r="E35" s="38"/>
      <c r="F35" s="93"/>
      <c r="G35" s="93"/>
      <c r="H35" s="93"/>
      <c r="I35" s="22"/>
      <c r="J35" s="22"/>
      <c r="K35" s="28"/>
    </row>
    <row r="36" spans="1:20" ht="16" customHeight="1">
      <c r="A36" s="9" t="e">
        <f>#REF!</f>
        <v>#REF!</v>
      </c>
      <c r="B36" s="9"/>
      <c r="C36" s="43"/>
      <c r="D36" s="55"/>
      <c r="E36" s="38"/>
      <c r="F36" s="93"/>
      <c r="G36" s="93"/>
      <c r="H36" s="93"/>
      <c r="I36" s="22"/>
      <c r="J36" s="22"/>
      <c r="K36" s="28"/>
    </row>
    <row r="37" spans="1:20" ht="16" customHeight="1">
      <c r="A37" s="9" t="e">
        <f>#REF!</f>
        <v>#REF!</v>
      </c>
      <c r="B37" s="9"/>
      <c r="C37" s="43"/>
      <c r="D37" s="55"/>
      <c r="E37" s="38"/>
      <c r="F37" s="93"/>
      <c r="G37" s="93"/>
      <c r="H37" s="93"/>
      <c r="I37" s="22"/>
      <c r="J37" s="22"/>
      <c r="K37" s="28"/>
    </row>
    <row r="38" spans="1:20" ht="16" customHeight="1">
      <c r="A38" s="9" t="e">
        <f>#REF!</f>
        <v>#REF!</v>
      </c>
      <c r="B38" s="9"/>
      <c r="C38" s="43"/>
      <c r="D38" s="55"/>
      <c r="E38" s="38"/>
      <c r="F38" s="93"/>
      <c r="G38" s="93"/>
      <c r="H38" s="93"/>
      <c r="I38" s="22"/>
      <c r="J38" s="22"/>
      <c r="K38" s="28"/>
    </row>
    <row r="39" spans="1:20" ht="16" customHeight="1">
      <c r="A39" s="9" t="e">
        <f>#REF!</f>
        <v>#REF!</v>
      </c>
      <c r="B39" s="9"/>
      <c r="C39" s="43"/>
      <c r="D39" s="55"/>
      <c r="E39" s="38"/>
      <c r="F39" s="93"/>
      <c r="G39" s="93"/>
      <c r="H39" s="93"/>
      <c r="I39" s="22"/>
      <c r="J39" s="22"/>
      <c r="K39" s="28"/>
    </row>
    <row r="40" spans="1:20" ht="16" customHeight="1">
      <c r="A40" s="9" t="e">
        <f>#REF!</f>
        <v>#REF!</v>
      </c>
      <c r="B40" s="9"/>
      <c r="C40" s="43"/>
      <c r="D40" s="55"/>
      <c r="E40" s="38"/>
      <c r="F40" s="93"/>
      <c r="G40" s="93"/>
      <c r="H40" s="93"/>
      <c r="I40" s="22"/>
      <c r="J40" s="22"/>
      <c r="K40" s="28"/>
    </row>
    <row r="41" spans="1:20" ht="16" customHeight="1">
      <c r="A41" s="9" t="e">
        <f>#REF!</f>
        <v>#REF!</v>
      </c>
      <c r="B41" s="9"/>
      <c r="C41" s="43"/>
      <c r="D41" s="55"/>
      <c r="E41" s="38"/>
      <c r="F41" s="93"/>
      <c r="G41" s="93"/>
      <c r="H41" s="93"/>
      <c r="I41" s="22"/>
      <c r="J41" s="22"/>
      <c r="K41" s="28"/>
    </row>
    <row r="42" spans="1:20" ht="16" customHeight="1">
      <c r="A42" s="9" t="e">
        <f>#REF!</f>
        <v>#REF!</v>
      </c>
      <c r="B42" s="9"/>
      <c r="C42" s="43"/>
      <c r="D42" s="55"/>
      <c r="E42" s="38"/>
      <c r="F42" s="93"/>
      <c r="G42" s="93"/>
      <c r="H42" s="93"/>
      <c r="I42" s="22"/>
      <c r="J42" s="22"/>
      <c r="K42" s="28"/>
    </row>
    <row r="43" spans="1:20" ht="16" customHeight="1">
      <c r="A43" s="9" t="e">
        <f>#REF!</f>
        <v>#REF!</v>
      </c>
      <c r="B43" s="9"/>
      <c r="C43" s="43"/>
      <c r="D43" s="55"/>
      <c r="E43" s="38"/>
      <c r="F43" s="93"/>
      <c r="G43" s="93"/>
      <c r="H43" s="93"/>
      <c r="I43" s="22"/>
      <c r="J43" s="22"/>
      <c r="K43" s="28"/>
    </row>
    <row r="44" spans="1:20" ht="19.5">
      <c r="A44" s="7"/>
      <c r="B44" s="7"/>
      <c r="C44" s="92"/>
      <c r="D44" s="92"/>
      <c r="E44" s="92"/>
      <c r="F44" s="92"/>
      <c r="G44" s="92"/>
      <c r="H44" s="92"/>
      <c r="I44" s="92"/>
      <c r="J44" s="8"/>
      <c r="K44" s="12"/>
    </row>
    <row r="45" spans="1:20" ht="19.5">
      <c r="A45" s="21" t="s">
        <v>9</v>
      </c>
      <c r="B45" s="21"/>
      <c r="C45" s="91"/>
      <c r="D45" s="91"/>
      <c r="E45" s="91"/>
      <c r="F45" s="91"/>
      <c r="G45" s="91"/>
      <c r="H45" s="91"/>
      <c r="I45" s="91"/>
      <c r="J45" s="23"/>
      <c r="K45" s="12"/>
    </row>
    <row r="46" spans="1:20" ht="19.5">
      <c r="A46" s="7" t="s">
        <v>10</v>
      </c>
      <c r="B46" s="7"/>
      <c r="C46" s="24" t="e">
        <f>AVERAGE(D29:D43)</f>
        <v>#DIV/0!</v>
      </c>
      <c r="D46" s="24"/>
      <c r="E46" s="24"/>
      <c r="F46" s="24"/>
      <c r="G46" s="24"/>
      <c r="H46" s="24"/>
      <c r="I46" s="24"/>
      <c r="J46" s="24"/>
      <c r="K46" s="12"/>
    </row>
    <row r="47" spans="1:20" ht="19.5">
      <c r="A47" s="7" t="s">
        <v>12</v>
      </c>
      <c r="B47" s="7"/>
      <c r="C47" s="24" t="e">
        <f>AVERAGE(E29:E43)</f>
        <v>#DIV/0!</v>
      </c>
      <c r="D47" s="24"/>
      <c r="E47" s="24"/>
      <c r="F47" s="24"/>
      <c r="G47" s="24"/>
      <c r="H47" s="24"/>
      <c r="I47" s="24"/>
      <c r="J47" s="24"/>
    </row>
    <row r="48" spans="1:20" ht="19.5">
      <c r="A48" s="7" t="s">
        <v>11</v>
      </c>
      <c r="B48" s="7"/>
      <c r="C48" s="24" t="e">
        <f xml:space="preserve"> AVERAGE(F29:F43)</f>
        <v>#DIV/0!</v>
      </c>
      <c r="D48" s="24"/>
      <c r="E48" s="24"/>
      <c r="F48" s="24"/>
      <c r="G48" s="24"/>
      <c r="H48" s="24"/>
      <c r="I48" s="24"/>
      <c r="J48" s="24"/>
    </row>
    <row r="49" spans="1:10" ht="19.5">
      <c r="A49" s="7" t="s">
        <v>7</v>
      </c>
      <c r="B49" s="7"/>
      <c r="C49" s="24" t="e">
        <f>SUM(C46:C48)</f>
        <v>#DIV/0!</v>
      </c>
      <c r="D49" s="24"/>
      <c r="E49" s="24"/>
      <c r="F49" s="24"/>
      <c r="G49" s="24"/>
      <c r="H49" s="24"/>
      <c r="I49" s="24"/>
      <c r="J49" s="24"/>
    </row>
    <row r="50" spans="1:10" s="12" customFormat="1" ht="19.5">
      <c r="A50" s="49" t="s">
        <v>27</v>
      </c>
      <c r="B50" s="49"/>
      <c r="C50" s="46"/>
      <c r="D50" s="46"/>
      <c r="E50" s="46"/>
      <c r="F50" s="46"/>
      <c r="G50" s="46"/>
      <c r="H50" s="46"/>
      <c r="I50" s="46"/>
      <c r="J50" s="46"/>
    </row>
    <row r="51" spans="1:10" s="12" customFormat="1" ht="19.5">
      <c r="A51" s="47" t="s">
        <v>28</v>
      </c>
      <c r="B51" s="47"/>
      <c r="C51" s="48">
        <v>0</v>
      </c>
      <c r="D51" s="46"/>
      <c r="E51" s="46"/>
      <c r="F51" s="46"/>
      <c r="G51" s="46"/>
      <c r="H51" s="46"/>
      <c r="I51" s="46"/>
      <c r="J51" s="46"/>
    </row>
    <row r="52" spans="1:10" s="12" customFormat="1" ht="19.5">
      <c r="A52" s="47" t="s">
        <v>30</v>
      </c>
      <c r="B52" s="47"/>
      <c r="C52" s="48">
        <v>0</v>
      </c>
      <c r="D52" s="46"/>
      <c r="E52" s="46"/>
      <c r="F52" s="46"/>
      <c r="G52" s="46"/>
      <c r="H52" s="46"/>
      <c r="I52" s="46"/>
      <c r="J52" s="46"/>
    </row>
    <row r="53" spans="1:10" ht="19.5">
      <c r="A53" s="47" t="s">
        <v>29</v>
      </c>
      <c r="B53" s="47"/>
      <c r="C53" s="48">
        <v>0</v>
      </c>
      <c r="D53" s="19"/>
      <c r="E53" s="19"/>
      <c r="F53" s="19"/>
      <c r="G53" s="19"/>
      <c r="H53" s="19"/>
      <c r="I53" s="19"/>
      <c r="J53" s="19"/>
    </row>
    <row r="54" spans="1:10" ht="59.25" customHeight="1">
      <c r="A54" s="25" t="s">
        <v>13</v>
      </c>
      <c r="B54" s="25"/>
      <c r="C54" s="32" t="e" cm="1">
        <f t="array" ref="C54">SUM((C23+C49+C51:C53)/45)</f>
        <v>#REF!</v>
      </c>
      <c r="D54" s="18"/>
      <c r="E54" s="18"/>
      <c r="F54" s="18"/>
      <c r="G54" s="18"/>
      <c r="H54" s="18"/>
      <c r="I54" s="18"/>
      <c r="J54" s="18"/>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O20:P20"/>
    <mergeCell ref="O21:P21"/>
    <mergeCell ref="F34:H34"/>
    <mergeCell ref="F35:H35"/>
    <mergeCell ref="A28:H28"/>
    <mergeCell ref="C20:I20"/>
    <mergeCell ref="A25:I25"/>
    <mergeCell ref="F27:H27"/>
    <mergeCell ref="F29:H29"/>
    <mergeCell ref="F30:H30"/>
    <mergeCell ref="F31:H31"/>
    <mergeCell ref="F32:H32"/>
    <mergeCell ref="F33:H33"/>
    <mergeCell ref="A2:K2"/>
    <mergeCell ref="A26:H26"/>
    <mergeCell ref="C45:I45"/>
    <mergeCell ref="C44:I44"/>
    <mergeCell ref="F36:H36"/>
    <mergeCell ref="F37:H37"/>
    <mergeCell ref="F38:H38"/>
    <mergeCell ref="F39:H39"/>
    <mergeCell ref="F40:H40"/>
    <mergeCell ref="F41:H41"/>
    <mergeCell ref="F43:H43"/>
    <mergeCell ref="F42:H42"/>
    <mergeCell ref="A4:I4"/>
  </mergeCells>
  <dataValidations count="6">
    <dataValidation type="list" allowBlank="1" showInputMessage="1" showErrorMessage="1" sqref="D29:E43 C53">
      <formula1>"0, 4"</formula1>
    </dataValidation>
    <dataValidation type="list" allowBlank="1" showInputMessage="1" showErrorMessage="1" sqref="F29:F43 G29:H30 G32:H43">
      <formula1>"0, 1, 2, 3, 4, 5, 6"</formula1>
    </dataValidation>
    <dataValidation type="list" allowBlank="1" showInputMessage="1" showErrorMessage="1" sqref="G5:G19">
      <formula1>"0, 2, 3"</formula1>
    </dataValidation>
    <dataValidation type="list" allowBlank="1" showInputMessage="1" showErrorMessage="1" sqref="C51">
      <formula1>"0, 1, 2"</formula1>
    </dataValidation>
    <dataValidation type="list" allowBlank="1" showInputMessage="1" showErrorMessage="1" sqref="C52">
      <formula1>"0, 1, 2, 3"</formula1>
    </dataValidation>
    <dataValidation type="list" allowBlank="1" showInputMessage="1" showErrorMessage="1" sqref="D5:D19 C29:C43">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 Data</vt:lpstr>
      <vt:lpstr>Data Set</vt:lpstr>
      <vt:lpstr>Data Dictionary</vt:lpstr>
      <vt:lpstr>Scoring Instructions (FCSA) </vt:lpstr>
      <vt:lpstr>Scores Input (FCSA)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dcterms:created xsi:type="dcterms:W3CDTF">2020-02-17T22:51:12Z</dcterms:created>
  <dcterms:modified xsi:type="dcterms:W3CDTF">2020-04-14T05:17:25Z</dcterms:modified>
</cp:coreProperties>
</file>